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TILITY WORK PAPERS\FINANCIALS\WATER\Fiscal 2024\"/>
    </mc:Choice>
  </mc:AlternateContent>
  <xr:revisionPtr revIDLastSave="0" documentId="13_ncr:1_{2BBC32F7-B255-4BC3-A5AF-F9C21ACC83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&amp;L" sheetId="1" r:id="rId1"/>
    <sheet name="Raw Data" sheetId="2" r:id="rId2"/>
  </sheets>
  <definedNames>
    <definedName name="_xlnm.Print_Area" localSheetId="0">'P&amp;L'!$A$1:$G$120</definedName>
    <definedName name="_xlnm.Print_Titles" localSheetId="0">'P&amp;L'!$1:$5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1" l="1"/>
  <c r="G116" i="1" l="1"/>
  <c r="G62" i="1" l="1"/>
  <c r="F62" i="1"/>
  <c r="E62" i="1"/>
  <c r="D62" i="1"/>
  <c r="G61" i="1"/>
  <c r="F61" i="1"/>
  <c r="E61" i="1"/>
  <c r="D61" i="1"/>
  <c r="G60" i="1"/>
  <c r="F60" i="1"/>
  <c r="E60" i="1"/>
  <c r="D60" i="1"/>
  <c r="G21" i="1"/>
  <c r="F21" i="1"/>
  <c r="E21" i="1"/>
  <c r="D21" i="1"/>
  <c r="G20" i="1"/>
  <c r="F20" i="1"/>
  <c r="E20" i="1"/>
  <c r="D20" i="1"/>
  <c r="G39" i="1" l="1"/>
  <c r="F39" i="1"/>
  <c r="E39" i="1"/>
  <c r="D39" i="1"/>
  <c r="G38" i="1" l="1"/>
  <c r="G107" i="1" s="1"/>
  <c r="F38" i="1"/>
  <c r="F107" i="1" s="1"/>
  <c r="E38" i="1"/>
  <c r="E107" i="1" s="1"/>
  <c r="D38" i="1"/>
  <c r="D107" i="1" s="1"/>
  <c r="E17" i="1"/>
  <c r="D27" i="1"/>
  <c r="D28" i="1"/>
  <c r="D33" i="1"/>
  <c r="D34" i="1"/>
  <c r="D40" i="1"/>
  <c r="D108" i="1" s="1"/>
  <c r="D41" i="1"/>
  <c r="D106" i="1" s="1"/>
  <c r="D42" i="1"/>
  <c r="D109" i="1" s="1"/>
  <c r="D46" i="1"/>
  <c r="D47" i="1"/>
  <c r="D48" i="1"/>
  <c r="D49" i="1"/>
  <c r="D50" i="1"/>
  <c r="D51" i="1"/>
  <c r="D52" i="1"/>
  <c r="D56" i="1"/>
  <c r="D57" i="1"/>
  <c r="D58" i="1"/>
  <c r="D59" i="1"/>
  <c r="D63" i="1"/>
  <c r="D64" i="1"/>
  <c r="D68" i="1"/>
  <c r="D69" i="1"/>
  <c r="D70" i="1"/>
  <c r="D71" i="1"/>
  <c r="D75" i="1"/>
  <c r="D76" i="1"/>
  <c r="D77" i="1"/>
  <c r="D78" i="1"/>
  <c r="D79" i="1"/>
  <c r="D80" i="1"/>
  <c r="D81" i="1"/>
  <c r="D82" i="1"/>
  <c r="D83" i="1"/>
  <c r="D84" i="1"/>
  <c r="D85" i="1"/>
  <c r="D89" i="1"/>
  <c r="D90" i="1"/>
  <c r="D91" i="1"/>
  <c r="D92" i="1"/>
  <c r="D93" i="1"/>
  <c r="G8" i="1"/>
  <c r="G9" i="1"/>
  <c r="G10" i="1"/>
  <c r="G14" i="1"/>
  <c r="G15" i="1"/>
  <c r="G112" i="1" s="1"/>
  <c r="G16" i="1"/>
  <c r="G17" i="1"/>
  <c r="G18" i="1"/>
  <c r="G19" i="1"/>
  <c r="G22" i="1"/>
  <c r="G26" i="1"/>
  <c r="G32" i="1"/>
  <c r="G27" i="1"/>
  <c r="G28" i="1"/>
  <c r="G33" i="1"/>
  <c r="G34" i="1"/>
  <c r="G40" i="1"/>
  <c r="G108" i="1" s="1"/>
  <c r="G41" i="1"/>
  <c r="G106" i="1" s="1"/>
  <c r="G42" i="1"/>
  <c r="G109" i="1" s="1"/>
  <c r="G46" i="1"/>
  <c r="G47" i="1"/>
  <c r="G48" i="1"/>
  <c r="G49" i="1"/>
  <c r="G50" i="1"/>
  <c r="G51" i="1"/>
  <c r="G52" i="1"/>
  <c r="G56" i="1"/>
  <c r="G57" i="1"/>
  <c r="G58" i="1"/>
  <c r="G59" i="1"/>
  <c r="G63" i="1"/>
  <c r="G64" i="1"/>
  <c r="G68" i="1"/>
  <c r="G69" i="1"/>
  <c r="G70" i="1"/>
  <c r="G71" i="1"/>
  <c r="G75" i="1"/>
  <c r="G76" i="1"/>
  <c r="G77" i="1"/>
  <c r="G78" i="1"/>
  <c r="G79" i="1"/>
  <c r="G80" i="1"/>
  <c r="G81" i="1"/>
  <c r="G82" i="1"/>
  <c r="G83" i="1"/>
  <c r="G84" i="1"/>
  <c r="G85" i="1"/>
  <c r="G89" i="1"/>
  <c r="G90" i="1"/>
  <c r="G91" i="1"/>
  <c r="G92" i="1"/>
  <c r="G93" i="1"/>
  <c r="F8" i="1"/>
  <c r="F9" i="1"/>
  <c r="F10" i="1"/>
  <c r="F14" i="1"/>
  <c r="F15" i="1"/>
  <c r="F112" i="1" s="1"/>
  <c r="F16" i="1"/>
  <c r="F17" i="1"/>
  <c r="F18" i="1"/>
  <c r="F19" i="1"/>
  <c r="F22" i="1"/>
  <c r="F26" i="1"/>
  <c r="F32" i="1"/>
  <c r="F27" i="1"/>
  <c r="F28" i="1"/>
  <c r="F33" i="1"/>
  <c r="F34" i="1"/>
  <c r="F40" i="1"/>
  <c r="F108" i="1" s="1"/>
  <c r="F41" i="1"/>
  <c r="F106" i="1" s="1"/>
  <c r="F42" i="1"/>
  <c r="F109" i="1" s="1"/>
  <c r="F46" i="1"/>
  <c r="F47" i="1"/>
  <c r="F48" i="1"/>
  <c r="F49" i="1"/>
  <c r="F50" i="1"/>
  <c r="F51" i="1"/>
  <c r="F52" i="1"/>
  <c r="F56" i="1"/>
  <c r="F57" i="1"/>
  <c r="F58" i="1"/>
  <c r="F59" i="1"/>
  <c r="F63" i="1"/>
  <c r="F64" i="1"/>
  <c r="F68" i="1"/>
  <c r="F69" i="1"/>
  <c r="F70" i="1"/>
  <c r="F71" i="1"/>
  <c r="F75" i="1"/>
  <c r="F76" i="1"/>
  <c r="F77" i="1"/>
  <c r="F78" i="1"/>
  <c r="F79" i="1"/>
  <c r="F80" i="1"/>
  <c r="F81" i="1"/>
  <c r="F82" i="1"/>
  <c r="F83" i="1"/>
  <c r="F84" i="1"/>
  <c r="F85" i="1"/>
  <c r="F89" i="1"/>
  <c r="F90" i="1"/>
  <c r="F91" i="1"/>
  <c r="F92" i="1"/>
  <c r="F93" i="1"/>
  <c r="E8" i="1"/>
  <c r="E9" i="1"/>
  <c r="E10" i="1"/>
  <c r="E14" i="1"/>
  <c r="E15" i="1"/>
  <c r="E112" i="1" s="1"/>
  <c r="E16" i="1"/>
  <c r="E18" i="1"/>
  <c r="E19" i="1"/>
  <c r="E22" i="1"/>
  <c r="E26" i="1"/>
  <c r="E32" i="1"/>
  <c r="E27" i="1"/>
  <c r="E28" i="1"/>
  <c r="E33" i="1"/>
  <c r="E34" i="1"/>
  <c r="E40" i="1"/>
  <c r="E108" i="1" s="1"/>
  <c r="E41" i="1"/>
  <c r="E106" i="1" s="1"/>
  <c r="E42" i="1"/>
  <c r="E109" i="1" s="1"/>
  <c r="E46" i="1"/>
  <c r="E47" i="1"/>
  <c r="E48" i="1"/>
  <c r="E49" i="1"/>
  <c r="E50" i="1"/>
  <c r="E51" i="1"/>
  <c r="E52" i="1"/>
  <c r="E56" i="1"/>
  <c r="E57" i="1"/>
  <c r="E58" i="1"/>
  <c r="E59" i="1"/>
  <c r="E63" i="1"/>
  <c r="E64" i="1"/>
  <c r="E68" i="1"/>
  <c r="E69" i="1"/>
  <c r="E70" i="1"/>
  <c r="E71" i="1"/>
  <c r="E75" i="1"/>
  <c r="E76" i="1"/>
  <c r="E77" i="1"/>
  <c r="E78" i="1"/>
  <c r="E79" i="1"/>
  <c r="E80" i="1"/>
  <c r="E81" i="1"/>
  <c r="E82" i="1"/>
  <c r="E83" i="1"/>
  <c r="E84" i="1"/>
  <c r="E85" i="1"/>
  <c r="E89" i="1"/>
  <c r="E90" i="1"/>
  <c r="E91" i="1"/>
  <c r="E92" i="1"/>
  <c r="E93" i="1"/>
  <c r="D8" i="1"/>
  <c r="D9" i="1"/>
  <c r="D10" i="1"/>
  <c r="D14" i="1"/>
  <c r="D15" i="1"/>
  <c r="D112" i="1" s="1"/>
  <c r="D16" i="1"/>
  <c r="D17" i="1"/>
  <c r="D18" i="1"/>
  <c r="D19" i="1"/>
  <c r="D22" i="1"/>
  <c r="D26" i="1"/>
  <c r="D32" i="1"/>
  <c r="F99" i="1" l="1"/>
  <c r="G11" i="1"/>
  <c r="F29" i="1"/>
  <c r="D99" i="1"/>
  <c r="G86" i="1"/>
  <c r="D94" i="1"/>
  <c r="D113" i="1" s="1"/>
  <c r="F35" i="1"/>
  <c r="G29" i="1"/>
  <c r="D35" i="1"/>
  <c r="E43" i="1"/>
  <c r="E29" i="1"/>
  <c r="G99" i="1"/>
  <c r="E86" i="1"/>
  <c r="G23" i="1"/>
  <c r="D86" i="1"/>
  <c r="G65" i="1"/>
  <c r="D53" i="1"/>
  <c r="G43" i="1"/>
  <c r="F43" i="1"/>
  <c r="G53" i="1"/>
  <c r="F53" i="1"/>
  <c r="G72" i="1"/>
  <c r="D23" i="1"/>
  <c r="E94" i="1"/>
  <c r="E113" i="1" s="1"/>
  <c r="E11" i="1"/>
  <c r="F65" i="1"/>
  <c r="F23" i="1"/>
  <c r="F11" i="1"/>
  <c r="E53" i="1"/>
  <c r="F72" i="1"/>
  <c r="G35" i="1"/>
  <c r="E65" i="1"/>
  <c r="F94" i="1"/>
  <c r="F113" i="1" s="1"/>
  <c r="G94" i="1"/>
  <c r="G113" i="1" s="1"/>
  <c r="E72" i="1"/>
  <c r="E35" i="1"/>
  <c r="D65" i="1"/>
  <c r="D72" i="1"/>
  <c r="D29" i="1"/>
  <c r="D11" i="1"/>
  <c r="F86" i="1"/>
  <c r="E99" i="1"/>
  <c r="E23" i="1"/>
  <c r="D43" i="1"/>
  <c r="G96" i="1" l="1"/>
  <c r="G104" i="1" s="1"/>
  <c r="D96" i="1"/>
  <c r="D104" i="1" s="1"/>
  <c r="F96" i="1"/>
  <c r="F104" i="1" s="1"/>
  <c r="G97" i="1"/>
  <c r="E97" i="1"/>
  <c r="E105" i="1" s="1"/>
  <c r="D97" i="1"/>
  <c r="D105" i="1" s="1"/>
  <c r="E96" i="1"/>
  <c r="E104" i="1" s="1"/>
  <c r="F97" i="1"/>
  <c r="F105" i="1" s="1"/>
  <c r="E114" i="1" l="1"/>
  <c r="E118" i="1" s="1"/>
  <c r="G98" i="1"/>
  <c r="G100" i="1" s="1"/>
  <c r="D98" i="1"/>
  <c r="D100" i="1" s="1"/>
  <c r="G105" i="1"/>
  <c r="G114" i="1" s="1"/>
  <c r="G118" i="1" s="1"/>
  <c r="E98" i="1"/>
  <c r="E100" i="1" s="1"/>
  <c r="D114" i="1"/>
  <c r="D118" i="1" s="1"/>
  <c r="F98" i="1"/>
  <c r="F100" i="1" s="1"/>
  <c r="F114" i="1"/>
  <c r="F118" i="1" s="1"/>
</calcChain>
</file>

<file path=xl/sharedStrings.xml><?xml version="1.0" encoding="utf-8"?>
<sst xmlns="http://schemas.openxmlformats.org/spreadsheetml/2006/main" count="307" uniqueCount="240">
  <si>
    <t>Current</t>
  </si>
  <si>
    <t>Month</t>
  </si>
  <si>
    <t>Same Month</t>
  </si>
  <si>
    <t>Last Year</t>
  </si>
  <si>
    <t>Fiscal YTD</t>
  </si>
  <si>
    <t xml:space="preserve">Last </t>
  </si>
  <si>
    <t>Interdepartmental Sales</t>
  </si>
  <si>
    <t xml:space="preserve">      TOTAL OTHER REVENUE</t>
  </si>
  <si>
    <t>Interest &amp; Dividend Income</t>
  </si>
  <si>
    <t xml:space="preserve">      INCOME DEDUCTIONS</t>
  </si>
  <si>
    <t xml:space="preserve">      TOTAL INCOME DEDUCTIONS</t>
  </si>
  <si>
    <t xml:space="preserve">      CUSTOMER ACCOUNTING &amp; COLLECTION</t>
  </si>
  <si>
    <t xml:space="preserve">      TOTAL ACCOUNTING &amp; COLLECTION</t>
  </si>
  <si>
    <t>Meter Reading Expense</t>
  </si>
  <si>
    <t>Uncollectable Accounts</t>
  </si>
  <si>
    <t xml:space="preserve">      ADMIN &amp; GENERAL EXPENSES</t>
  </si>
  <si>
    <t xml:space="preserve">      TOTAL ADMIN &amp; GENERAL EXPENSES</t>
  </si>
  <si>
    <t>Admin &amp; General Salary Expense</t>
  </si>
  <si>
    <t>Insurance Expense</t>
  </si>
  <si>
    <t>Injuries &amp; Damages Expense</t>
  </si>
  <si>
    <t>Miscellaneous General Expense</t>
  </si>
  <si>
    <t xml:space="preserve">      DEPRECIATION</t>
  </si>
  <si>
    <t>Depreciation Exp - General Plant</t>
  </si>
  <si>
    <t xml:space="preserve">      TOTAL DEPRECIATION</t>
  </si>
  <si>
    <t>TOTAL INCOME</t>
  </si>
  <si>
    <t>TOTAL EXPENSES</t>
  </si>
  <si>
    <t>City of Grand Island Water Department</t>
  </si>
  <si>
    <t xml:space="preserve">      SALES OF WATER</t>
  </si>
  <si>
    <t>Metered Sales To General Customers</t>
  </si>
  <si>
    <t>Private Fire Protection</t>
  </si>
  <si>
    <t xml:space="preserve">      TOTAL SALES OF WATER</t>
  </si>
  <si>
    <t xml:space="preserve">      OTHER WATER REVENUES</t>
  </si>
  <si>
    <t>Water Tap Fees</t>
  </si>
  <si>
    <t>Water Main Contributions</t>
  </si>
  <si>
    <t>Rent From Property</t>
  </si>
  <si>
    <t>Non-Operating Revenue</t>
  </si>
  <si>
    <t>Gain (Loss) on Disposition of Property</t>
  </si>
  <si>
    <t xml:space="preserve">      SALES OF WATER SERVICES</t>
  </si>
  <si>
    <t>Sale Of Water Services</t>
  </si>
  <si>
    <t>Water Service Material Expense</t>
  </si>
  <si>
    <t>Water Service Labor Expense</t>
  </si>
  <si>
    <t>Sale Of Water Merchandise</t>
  </si>
  <si>
    <t>Water Merchandise Material Expense</t>
  </si>
  <si>
    <t>Water Merchandise Labor Expense</t>
  </si>
  <si>
    <t xml:space="preserve">      WATER SERVICES NET INCOME</t>
  </si>
  <si>
    <t xml:space="preserve">      WATER MERCHANDISE NET INCOME</t>
  </si>
  <si>
    <t>Amortized Debt Discount Expense</t>
  </si>
  <si>
    <t>In Lieu Of Taxes Expense</t>
  </si>
  <si>
    <t xml:space="preserve">      PRODUCTION OPERATION EXPENSE</t>
  </si>
  <si>
    <t xml:space="preserve">      TOTAL PRODUCTION OPERATION EXP</t>
  </si>
  <si>
    <t>Operation Supplies &amp; Expense</t>
  </si>
  <si>
    <t>Power For Water Pumping</t>
  </si>
  <si>
    <t>Maintenance Of Wells &amp; Structures</t>
  </si>
  <si>
    <t>Maintenance Of Pumping Equipment</t>
  </si>
  <si>
    <t>Purification Supplies &amp; Expense</t>
  </si>
  <si>
    <t>Maintenance Of Purification Equipment</t>
  </si>
  <si>
    <t xml:space="preserve">      TRANSMISSION / DISTRIBUTION EXP</t>
  </si>
  <si>
    <t xml:space="preserve">      TOTAL TRANS / DISTR EXPENSE</t>
  </si>
  <si>
    <t>Operation Supervission &amp; Engineering</t>
  </si>
  <si>
    <t>Operation of Mains</t>
  </si>
  <si>
    <t>Operation Of Meters</t>
  </si>
  <si>
    <t>Maintenance Of Distribution Mains</t>
  </si>
  <si>
    <t>Maintenance Of Fire Hydrants</t>
  </si>
  <si>
    <t>Customer Billing &amp; Accounting Expense</t>
  </si>
  <si>
    <t>Data Processing Expense</t>
  </si>
  <si>
    <t>Office Supplies &amp; Expense</t>
  </si>
  <si>
    <t>Special Services</t>
  </si>
  <si>
    <t>Employee Welfare</t>
  </si>
  <si>
    <t>Pensions</t>
  </si>
  <si>
    <t>Maintenance Of General Property</t>
  </si>
  <si>
    <t>Rent Expense</t>
  </si>
  <si>
    <t>Backflow Protection Program</t>
  </si>
  <si>
    <t>Depreciation Exp - Source of Supply</t>
  </si>
  <si>
    <t>Depreciation Exp - Treatment Plant</t>
  </si>
  <si>
    <t>Depreciation Exp - Distribution Plant</t>
  </si>
  <si>
    <t>a_object</t>
  </si>
  <si>
    <t>a_account_desc</t>
  </si>
  <si>
    <t>a_object_desc</t>
  </si>
  <si>
    <t>This Month</t>
  </si>
  <si>
    <t>This Fiscal</t>
  </si>
  <si>
    <t>Last Fiscal</t>
  </si>
  <si>
    <t>Last twelve</t>
  </si>
  <si>
    <t>50310</t>
  </si>
  <si>
    <t>DEPR EXP - SOURCE OF SUPPLY</t>
  </si>
  <si>
    <t>50320</t>
  </si>
  <si>
    <t>DEPR EXP - PUMPING EQUIPMENT</t>
  </si>
  <si>
    <t>50330</t>
  </si>
  <si>
    <t>DEPR EXP - TREATMENT PLANT</t>
  </si>
  <si>
    <t>50340</t>
  </si>
  <si>
    <t>DEPR EXP - DISTRIBUTION PL</t>
  </si>
  <si>
    <t>50350</t>
  </si>
  <si>
    <t>DEPR EXP - GENERAL PLANT</t>
  </si>
  <si>
    <t>52000</t>
  </si>
  <si>
    <t>WATER TAP FEES</t>
  </si>
  <si>
    <t>52010</t>
  </si>
  <si>
    <t>WATER MAIN CONTRIBUTIONS</t>
  </si>
  <si>
    <t>52200</t>
  </si>
  <si>
    <t>RENT FROM PROPERTY</t>
  </si>
  <si>
    <t>52400</t>
  </si>
  <si>
    <t>INTEREST &amp; DIVIDEND REVENUE</t>
  </si>
  <si>
    <t>52600</t>
  </si>
  <si>
    <t>OTHER REVENUE</t>
  </si>
  <si>
    <t>52610</t>
  </si>
  <si>
    <t>GAIN ON DISPOSITION - PROPERTY</t>
  </si>
  <si>
    <t>53030</t>
  </si>
  <si>
    <t>INTEREST ON L-T DEBT - 1999</t>
  </si>
  <si>
    <t>53100</t>
  </si>
  <si>
    <t>53300</t>
  </si>
  <si>
    <t>IN LIEU OF TAX EXPENSE</t>
  </si>
  <si>
    <t>60100</t>
  </si>
  <si>
    <t>METERED SALES TO CUSTOMERS</t>
  </si>
  <si>
    <t>60400</t>
  </si>
  <si>
    <t>PRIVATE FIRE PROTECTION</t>
  </si>
  <si>
    <t>60800</t>
  </si>
  <si>
    <t>INTERDEPARTMENTAL SALES</t>
  </si>
  <si>
    <t>61400</t>
  </si>
  <si>
    <t>SALE OF WATER SERVICES</t>
  </si>
  <si>
    <t>61410</t>
  </si>
  <si>
    <t>WATER SERVICE MATERIAL EXPENSE</t>
  </si>
  <si>
    <t>61420</t>
  </si>
  <si>
    <t>WATER SERVICE LABOR EXPENSE</t>
  </si>
  <si>
    <t>61600</t>
  </si>
  <si>
    <t>MERCHANDISE SALES</t>
  </si>
  <si>
    <t>61610</t>
  </si>
  <si>
    <t>MERCHANDISE MATERIAL EXPENSE</t>
  </si>
  <si>
    <t>61620</t>
  </si>
  <si>
    <t>MERCHANDISE LABOR EXPENSE</t>
  </si>
  <si>
    <t>69000</t>
  </si>
  <si>
    <t>EXTRAORDINARY GAIN</t>
  </si>
  <si>
    <t>70300</t>
  </si>
  <si>
    <t>OPERATION SUPPLIES &amp; EXPENSE</t>
  </si>
  <si>
    <t>70500</t>
  </si>
  <si>
    <t>MAINT OF WELLS AND STRUCTURES</t>
  </si>
  <si>
    <t>72300</t>
  </si>
  <si>
    <t>POWER FOR PUMPING WATER</t>
  </si>
  <si>
    <t>72700</t>
  </si>
  <si>
    <t>MAINT OF PUMPING EQUIPMENT</t>
  </si>
  <si>
    <t>74300</t>
  </si>
  <si>
    <t>PURIFICATION SUPPLIES &amp; EXP</t>
  </si>
  <si>
    <t>74600</t>
  </si>
  <si>
    <t>MAINT OF PURIFICATION EQUIP</t>
  </si>
  <si>
    <t>75100</t>
  </si>
  <si>
    <t>OPER SUPERVISION &amp; ENGINEERING</t>
  </si>
  <si>
    <t>75200</t>
  </si>
  <si>
    <t>DISTRIBUTION OFFICE EXPENSES</t>
  </si>
  <si>
    <t>75300</t>
  </si>
  <si>
    <t>OPERATION OF MAINS</t>
  </si>
  <si>
    <t>75400</t>
  </si>
  <si>
    <t>OPERATION OF METERS</t>
  </si>
  <si>
    <t>75800</t>
  </si>
  <si>
    <t>MAINT OF DISTRIBUTION MAINS</t>
  </si>
  <si>
    <t>75900</t>
  </si>
  <si>
    <t>MAINT OF FIRE HYDRANTS</t>
  </si>
  <si>
    <t>78100</t>
  </si>
  <si>
    <t>METER READING EXPENSE</t>
  </si>
  <si>
    <t>78200</t>
  </si>
  <si>
    <t>CUSTOMER BILLING &amp; ACCOUNTING</t>
  </si>
  <si>
    <t>78250</t>
  </si>
  <si>
    <t>DATA PROCESSING BILLING</t>
  </si>
  <si>
    <t>78400</t>
  </si>
  <si>
    <t>UNCOLLECTABLE ACCOUNTS</t>
  </si>
  <si>
    <t>79000</t>
  </si>
  <si>
    <t>ADMINISTRATIVE SALARY EXP</t>
  </si>
  <si>
    <t>79300</t>
  </si>
  <si>
    <t>OFFICE SUPPLIES &amp; EXPENSE</t>
  </si>
  <si>
    <t>79500</t>
  </si>
  <si>
    <t>SPECIAL SERVICES</t>
  </si>
  <si>
    <t>79800</t>
  </si>
  <si>
    <t>INSURANCE EXPENSES</t>
  </si>
  <si>
    <t>79900</t>
  </si>
  <si>
    <t>INJURIES &amp; DAMAGES EXPENSE</t>
  </si>
  <si>
    <t>80010</t>
  </si>
  <si>
    <t>EMPLOYEE WELFARE</t>
  </si>
  <si>
    <t>80020</t>
  </si>
  <si>
    <t>PENSIONS</t>
  </si>
  <si>
    <t>80100</t>
  </si>
  <si>
    <t>MISCELLANEOUS GENERAL EXP</t>
  </si>
  <si>
    <t>80200</t>
  </si>
  <si>
    <t>MAINT OF GENERAL PROPERTY</t>
  </si>
  <si>
    <t>80300</t>
  </si>
  <si>
    <t>RENTS</t>
  </si>
  <si>
    <t>81000</t>
  </si>
  <si>
    <t>BACKFLOW PROTECTION PROGRAM</t>
  </si>
  <si>
    <t>85165</t>
  </si>
  <si>
    <t>UNEMPLOYEMENT CONTRIBUTIONS</t>
  </si>
  <si>
    <t>85660</t>
  </si>
  <si>
    <t>OTHER CAPITAL EXPENDITURES</t>
  </si>
  <si>
    <t>Extraordinary Gain</t>
  </si>
  <si>
    <t>DEBT SERVICE CALCULATION</t>
  </si>
  <si>
    <t>Total Income Per P &amp; L</t>
  </si>
  <si>
    <t>Less Toal Expenses Per P &amp; L</t>
  </si>
  <si>
    <t>Add In Lieu Of Tax</t>
  </si>
  <si>
    <t>Add Interest On Long-Term Debt</t>
  </si>
  <si>
    <t>Add Amortization Of Debt Expense</t>
  </si>
  <si>
    <t>Less Capitalized Interest On Construction</t>
  </si>
  <si>
    <t>Less Transfers In</t>
  </si>
  <si>
    <t>Less Water Main Contributions</t>
  </si>
  <si>
    <t>Add Depreciation</t>
  </si>
  <si>
    <t>Available For Debt Service</t>
  </si>
  <si>
    <t>Debt Service</t>
  </si>
  <si>
    <t>Operation Labor</t>
  </si>
  <si>
    <t>72200</t>
  </si>
  <si>
    <t>OPERATION LABOR</t>
  </si>
  <si>
    <t>Distribution Office Expense</t>
  </si>
  <si>
    <t>85805</t>
  </si>
  <si>
    <t>TRANSFERS OUT</t>
  </si>
  <si>
    <t>Transfers Out</t>
  </si>
  <si>
    <t>Add Transfers Out</t>
  </si>
  <si>
    <t>UNEMPLOYMENT CONTRIBUTIONS</t>
  </si>
  <si>
    <t>Profit and Loss Statement</t>
  </si>
  <si>
    <t>NET EARNINGS INCLUDING CONTRIBUTIONS</t>
  </si>
  <si>
    <t>NET EARNINGS LESS CONTRIBUTIONS</t>
  </si>
  <si>
    <t>53000</t>
  </si>
  <si>
    <t>INTEREST EXPENSE-2012 BONDS</t>
  </si>
  <si>
    <t>DEBT EXPENSE ON BONDS</t>
  </si>
  <si>
    <t>53010</t>
  </si>
  <si>
    <t>INTEREST EXP - 2017 BONDS</t>
  </si>
  <si>
    <t>Interest Expense - 2017 Bonds</t>
  </si>
  <si>
    <t>Depreciation Exp - Pumping Equipment</t>
  </si>
  <si>
    <t>Debt Coverage (Minimum 1.10)</t>
  </si>
  <si>
    <t>53020</t>
  </si>
  <si>
    <t>INTEREST EXP - 2020 BONDS</t>
  </si>
  <si>
    <t>Interest Expense - 2020 Bonds</t>
  </si>
  <si>
    <t>53020/30</t>
  </si>
  <si>
    <t>52620</t>
  </si>
  <si>
    <t>FED REIMBURSE - LEAD</t>
  </si>
  <si>
    <t>61200</t>
  </si>
  <si>
    <t>FORFEITED DISCOUNTS</t>
  </si>
  <si>
    <t>75500</t>
  </si>
  <si>
    <t>MAINTENANCE OF SERVICE LINES</t>
  </si>
  <si>
    <t>75510</t>
  </si>
  <si>
    <t>LEAD DISCOVERY</t>
  </si>
  <si>
    <t>75520</t>
  </si>
  <si>
    <t>LEAD REPLACEMENT</t>
  </si>
  <si>
    <t>Federal Reimbursement - Lead</t>
  </si>
  <si>
    <t>Forfeited Discounts</t>
  </si>
  <si>
    <t>Maintenance of Service Lines</t>
  </si>
  <si>
    <t>Lead Discovery</t>
  </si>
  <si>
    <t>Lead Replacement</t>
  </si>
  <si>
    <t>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</si>
</sst>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);[Red]\(#,##0.0000\)"/>
  </numFmts>
  <fonts count="1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1" xfId="0" applyNumberFormat="1" applyBorder="1" applyAlignment="1">
      <alignment horizontal="right"/>
    </xf>
    <xf numFmtId="40" fontId="0" fillId="0" borderId="0" xfId="0" applyNumberFormat="1"/>
    <xf numFmtId="164" fontId="0" fillId="0" borderId="0" xfId="0" applyNumberFormat="1"/>
    <xf numFmtId="40" fontId="0" fillId="0" borderId="2" xfId="0" applyNumberFormat="1" applyBorder="1" applyAlignment="1">
      <alignment horizontal="right"/>
    </xf>
    <xf numFmtId="0" fontId="15" fillId="0" borderId="0" xfId="0" quotePrefix="1" applyFont="1"/>
    <xf numFmtId="40" fontId="0" fillId="2" borderId="0" xfId="0" applyNumberFormat="1" applyFill="1"/>
    <xf numFmtId="0" fontId="0" fillId="0" borderId="0" xfId="0" quotePrefix="1"/>
  </cellXfs>
  <cellStyles count="1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  <cellStyle name="Normal 8" xfId="7" xr:uid="{00000000-0005-0000-0000-00000B000000}"/>
    <cellStyle name="Normal 9" xfId="8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zoomScaleNormal="100" workbookViewId="0">
      <pane xSplit="3" ySplit="5" topLeftCell="D98" activePane="bottomRight" state="frozen"/>
      <selection pane="topRight" activeCell="D1" sqref="D1"/>
      <selection pane="bottomLeft" activeCell="A6" sqref="A6"/>
      <selection pane="bottomRight" activeCell="D121" sqref="D121"/>
    </sheetView>
  </sheetViews>
  <sheetFormatPr defaultRowHeight="15.75" x14ac:dyDescent="0.25"/>
  <cols>
    <col min="2" max="2" width="32.75" customWidth="1"/>
    <col min="3" max="3" width="4.75" customWidth="1"/>
    <col min="4" max="7" width="15.625" customWidth="1"/>
  </cols>
  <sheetData>
    <row r="1" spans="1:7" x14ac:dyDescent="0.25">
      <c r="A1" t="s">
        <v>209</v>
      </c>
      <c r="G1" s="6" t="s">
        <v>26</v>
      </c>
    </row>
    <row r="2" spans="1:7" x14ac:dyDescent="0.25">
      <c r="A2" s="12" t="s">
        <v>239</v>
      </c>
    </row>
    <row r="4" spans="1:7" x14ac:dyDescent="0.25">
      <c r="D4" s="1" t="s">
        <v>0</v>
      </c>
      <c r="E4" s="1" t="s">
        <v>2</v>
      </c>
      <c r="F4" s="1" t="s">
        <v>0</v>
      </c>
      <c r="G4" s="1" t="s">
        <v>5</v>
      </c>
    </row>
    <row r="5" spans="1:7" x14ac:dyDescent="0.25">
      <c r="D5" s="1" t="s">
        <v>1</v>
      </c>
      <c r="E5" s="1" t="s">
        <v>3</v>
      </c>
      <c r="F5" s="1" t="s">
        <v>4</v>
      </c>
      <c r="G5" s="1" t="s">
        <v>4</v>
      </c>
    </row>
    <row r="7" spans="1:7" x14ac:dyDescent="0.25">
      <c r="A7" s="2" t="s">
        <v>27</v>
      </c>
    </row>
    <row r="8" spans="1:7" x14ac:dyDescent="0.25">
      <c r="A8" s="3">
        <v>60100</v>
      </c>
      <c r="B8" t="s">
        <v>28</v>
      </c>
      <c r="D8" s="7">
        <f>-'Raw Data'!D20</f>
        <v>741495.04</v>
      </c>
      <c r="E8" s="7">
        <f>-'Raw Data'!E20</f>
        <v>702244</v>
      </c>
      <c r="F8" s="7">
        <f>-'Raw Data'!F20</f>
        <v>5643973.7599999998</v>
      </c>
      <c r="G8" s="7">
        <f>-'Raw Data'!G20</f>
        <v>5929788.2400000002</v>
      </c>
    </row>
    <row r="9" spans="1:7" x14ac:dyDescent="0.25">
      <c r="A9" s="3">
        <v>60400</v>
      </c>
      <c r="B9" t="s">
        <v>29</v>
      </c>
      <c r="D9" s="7">
        <f>-'Raw Data'!D21</f>
        <v>0</v>
      </c>
      <c r="E9" s="7">
        <f>-'Raw Data'!E21</f>
        <v>270</v>
      </c>
      <c r="F9" s="7">
        <f>-'Raw Data'!F21</f>
        <v>98820</v>
      </c>
      <c r="G9" s="7">
        <f>-'Raw Data'!G21</f>
        <v>92180</v>
      </c>
    </row>
    <row r="10" spans="1:7" x14ac:dyDescent="0.25">
      <c r="A10" s="3">
        <v>60800</v>
      </c>
      <c r="B10" t="s">
        <v>6</v>
      </c>
      <c r="D10" s="7">
        <f>-'Raw Data'!D22</f>
        <v>30457.4</v>
      </c>
      <c r="E10" s="7">
        <f>-'Raw Data'!E22</f>
        <v>26197.05</v>
      </c>
      <c r="F10" s="7">
        <f>-'Raw Data'!F22</f>
        <v>161531.56</v>
      </c>
      <c r="G10" s="7">
        <f>-'Raw Data'!G22</f>
        <v>197334.46</v>
      </c>
    </row>
    <row r="11" spans="1:7" ht="16.5" thickBot="1" x14ac:dyDescent="0.3">
      <c r="A11" s="2" t="s">
        <v>30</v>
      </c>
      <c r="D11" s="8">
        <f>SUM(D8:D10)</f>
        <v>771952.44000000006</v>
      </c>
      <c r="E11" s="8">
        <f>SUM(E8:E10)</f>
        <v>728711.05</v>
      </c>
      <c r="F11" s="8">
        <f>SUM(F8:F10)</f>
        <v>5904325.3199999994</v>
      </c>
      <c r="G11" s="8">
        <f>SUM(G8:G10)</f>
        <v>6219302.7000000002</v>
      </c>
    </row>
    <row r="12" spans="1:7" ht="16.5" thickTop="1" x14ac:dyDescent="0.25">
      <c r="A12" s="3"/>
      <c r="D12" s="7"/>
      <c r="E12" s="7"/>
      <c r="F12" s="7"/>
      <c r="G12" s="7"/>
    </row>
    <row r="13" spans="1:7" x14ac:dyDescent="0.25">
      <c r="A13" s="4" t="s">
        <v>31</v>
      </c>
      <c r="D13" s="7"/>
      <c r="E13" s="7"/>
      <c r="F13" s="7"/>
      <c r="G13" s="7"/>
    </row>
    <row r="14" spans="1:7" x14ac:dyDescent="0.25">
      <c r="A14" s="3">
        <v>52000</v>
      </c>
      <c r="B14" t="s">
        <v>32</v>
      </c>
      <c r="D14" s="7">
        <f>-'Raw Data'!D7</f>
        <v>0</v>
      </c>
      <c r="E14" s="7">
        <f>-'Raw Data'!E7</f>
        <v>0</v>
      </c>
      <c r="F14" s="7">
        <f>-'Raw Data'!F7</f>
        <v>41571.129999999997</v>
      </c>
      <c r="G14" s="7">
        <f>-'Raw Data'!G7</f>
        <v>190</v>
      </c>
    </row>
    <row r="15" spans="1:7" x14ac:dyDescent="0.25">
      <c r="A15" s="3">
        <v>52010</v>
      </c>
      <c r="B15" t="s">
        <v>33</v>
      </c>
      <c r="D15" s="7">
        <f>-'Raw Data'!D8</f>
        <v>0</v>
      </c>
      <c r="E15" s="7">
        <f>-'Raw Data'!E8</f>
        <v>0</v>
      </c>
      <c r="F15" s="7">
        <f>-'Raw Data'!F8</f>
        <v>185920</v>
      </c>
      <c r="G15" s="7">
        <f>-'Raw Data'!G8</f>
        <v>203310.12</v>
      </c>
    </row>
    <row r="16" spans="1:7" x14ac:dyDescent="0.25">
      <c r="A16" s="3">
        <v>52200</v>
      </c>
      <c r="B16" t="s">
        <v>34</v>
      </c>
      <c r="D16" s="7">
        <f>-'Raw Data'!D9</f>
        <v>0</v>
      </c>
      <c r="E16" s="7">
        <f>-'Raw Data'!E9</f>
        <v>0</v>
      </c>
      <c r="F16" s="7">
        <f>-'Raw Data'!F9</f>
        <v>51480.42</v>
      </c>
      <c r="G16" s="7">
        <f>-'Raw Data'!G9</f>
        <v>44519.97</v>
      </c>
    </row>
    <row r="17" spans="1:7" x14ac:dyDescent="0.25">
      <c r="A17" s="3">
        <v>52400</v>
      </c>
      <c r="B17" t="s">
        <v>8</v>
      </c>
      <c r="D17" s="7">
        <f>-'Raw Data'!D10</f>
        <v>10892.54</v>
      </c>
      <c r="E17" s="7">
        <f>-'Raw Data'!E10</f>
        <v>9270.01</v>
      </c>
      <c r="F17" s="7">
        <f>-'Raw Data'!F10</f>
        <v>145981.59</v>
      </c>
      <c r="G17" s="7">
        <f>-'Raw Data'!G10</f>
        <v>73060.17</v>
      </c>
    </row>
    <row r="18" spans="1:7" x14ac:dyDescent="0.25">
      <c r="A18" s="3">
        <v>52600</v>
      </c>
      <c r="B18" t="s">
        <v>35</v>
      </c>
      <c r="D18" s="7">
        <f>-'Raw Data'!D11</f>
        <v>35.42</v>
      </c>
      <c r="E18" s="7">
        <f>-'Raw Data'!E11</f>
        <v>35.57</v>
      </c>
      <c r="F18" s="7">
        <f>-'Raw Data'!F11</f>
        <v>417.39</v>
      </c>
      <c r="G18" s="7">
        <f>-'Raw Data'!G11</f>
        <v>537.21</v>
      </c>
    </row>
    <row r="19" spans="1:7" x14ac:dyDescent="0.25">
      <c r="A19" s="3">
        <v>52610</v>
      </c>
      <c r="B19" t="s">
        <v>36</v>
      </c>
      <c r="D19" s="7">
        <f>-'Raw Data'!D12</f>
        <v>0</v>
      </c>
      <c r="E19" s="7">
        <f>-'Raw Data'!E12</f>
        <v>0</v>
      </c>
      <c r="F19" s="7">
        <f>-'Raw Data'!F12</f>
        <v>3376.18</v>
      </c>
      <c r="G19" s="7">
        <f>-'Raw Data'!G12</f>
        <v>0</v>
      </c>
    </row>
    <row r="20" spans="1:7" x14ac:dyDescent="0.25">
      <c r="A20" s="3">
        <v>52620</v>
      </c>
      <c r="B20" t="s">
        <v>234</v>
      </c>
      <c r="D20" s="7">
        <f>-'Raw Data'!D13</f>
        <v>0</v>
      </c>
      <c r="E20" s="7">
        <f>-'Raw Data'!E13</f>
        <v>0</v>
      </c>
      <c r="F20" s="7">
        <f>-'Raw Data'!F13</f>
        <v>0</v>
      </c>
      <c r="G20" s="7">
        <f>-'Raw Data'!G13</f>
        <v>0</v>
      </c>
    </row>
    <row r="21" spans="1:7" x14ac:dyDescent="0.25">
      <c r="A21" s="3">
        <v>61200</v>
      </c>
      <c r="B21" t="s">
        <v>235</v>
      </c>
      <c r="D21" s="7">
        <f>-'Raw Data'!D23</f>
        <v>2552.4899999999998</v>
      </c>
      <c r="E21" s="7">
        <f>-'Raw Data'!E23</f>
        <v>0</v>
      </c>
      <c r="F21" s="7">
        <f>-'Raw Data'!F23</f>
        <v>15181.77</v>
      </c>
      <c r="G21" s="7">
        <f>-'Raw Data'!G23</f>
        <v>0</v>
      </c>
    </row>
    <row r="22" spans="1:7" x14ac:dyDescent="0.25">
      <c r="A22" s="3">
        <v>69000</v>
      </c>
      <c r="B22" t="s">
        <v>187</v>
      </c>
      <c r="D22" s="7">
        <f>-'Raw Data'!D30</f>
        <v>0</v>
      </c>
      <c r="E22" s="7">
        <f>-'Raw Data'!E30</f>
        <v>0</v>
      </c>
      <c r="F22" s="7">
        <f>-'Raw Data'!F30</f>
        <v>0</v>
      </c>
      <c r="G22" s="7">
        <f>-'Raw Data'!G30</f>
        <v>0</v>
      </c>
    </row>
    <row r="23" spans="1:7" ht="16.5" thickBot="1" x14ac:dyDescent="0.3">
      <c r="A23" s="4" t="s">
        <v>7</v>
      </c>
      <c r="D23" s="8">
        <f>SUM(D14:D22)</f>
        <v>13480.45</v>
      </c>
      <c r="E23" s="8">
        <f>SUM(E14:E22)</f>
        <v>9305.58</v>
      </c>
      <c r="F23" s="8">
        <f>SUM(F14:F22)</f>
        <v>443928.48000000004</v>
      </c>
      <c r="G23" s="8">
        <f>SUM(G14:G22)</f>
        <v>321617.47000000003</v>
      </c>
    </row>
    <row r="24" spans="1:7" ht="16.5" thickTop="1" x14ac:dyDescent="0.25">
      <c r="A24" s="3"/>
      <c r="D24" s="7"/>
      <c r="E24" s="7"/>
      <c r="F24" s="7"/>
      <c r="G24" s="7"/>
    </row>
    <row r="25" spans="1:7" x14ac:dyDescent="0.25">
      <c r="A25" s="4" t="s">
        <v>37</v>
      </c>
      <c r="D25" s="7"/>
      <c r="E25" s="7"/>
      <c r="F25" s="7"/>
      <c r="G25" s="7"/>
    </row>
    <row r="26" spans="1:7" x14ac:dyDescent="0.25">
      <c r="A26" s="3">
        <v>61400</v>
      </c>
      <c r="B26" t="s">
        <v>38</v>
      </c>
      <c r="D26" s="7">
        <f>-'Raw Data'!D24</f>
        <v>0</v>
      </c>
      <c r="E26" s="7">
        <f>-'Raw Data'!E24</f>
        <v>0</v>
      </c>
      <c r="F26" s="7">
        <f>-'Raw Data'!F24</f>
        <v>0</v>
      </c>
      <c r="G26" s="7">
        <f>-'Raw Data'!G24</f>
        <v>0</v>
      </c>
    </row>
    <row r="27" spans="1:7" x14ac:dyDescent="0.25">
      <c r="A27" s="3">
        <v>61410</v>
      </c>
      <c r="B27" t="s">
        <v>39</v>
      </c>
      <c r="D27" s="7">
        <f>-'Raw Data'!D25</f>
        <v>0</v>
      </c>
      <c r="E27" s="7">
        <f>-'Raw Data'!E25</f>
        <v>0</v>
      </c>
      <c r="F27" s="7">
        <f>-'Raw Data'!F25</f>
        <v>0</v>
      </c>
      <c r="G27" s="7">
        <f>-'Raw Data'!G25</f>
        <v>0</v>
      </c>
    </row>
    <row r="28" spans="1:7" x14ac:dyDescent="0.25">
      <c r="A28" s="3">
        <v>61420</v>
      </c>
      <c r="B28" t="s">
        <v>40</v>
      </c>
      <c r="D28" s="7">
        <f>-'Raw Data'!D26</f>
        <v>0</v>
      </c>
      <c r="E28" s="7">
        <f>-'Raw Data'!E26</f>
        <v>0</v>
      </c>
      <c r="F28" s="7">
        <f>-'Raw Data'!F26</f>
        <v>0</v>
      </c>
      <c r="G28" s="7">
        <f>-'Raw Data'!G26</f>
        <v>0</v>
      </c>
    </row>
    <row r="29" spans="1:7" ht="16.5" thickBot="1" x14ac:dyDescent="0.3">
      <c r="A29" s="4" t="s">
        <v>44</v>
      </c>
      <c r="D29" s="8">
        <f>SUM(D26:D28)</f>
        <v>0</v>
      </c>
      <c r="E29" s="8">
        <f>SUM(E26:E28)</f>
        <v>0</v>
      </c>
      <c r="F29" s="8">
        <f>SUM(F26:F28)</f>
        <v>0</v>
      </c>
      <c r="G29" s="8">
        <f>SUM(G26:G28)</f>
        <v>0</v>
      </c>
    </row>
    <row r="30" spans="1:7" ht="16.5" thickTop="1" x14ac:dyDescent="0.25">
      <c r="A30" s="3"/>
      <c r="D30" s="7"/>
      <c r="E30" s="7"/>
      <c r="F30" s="7"/>
      <c r="G30" s="7"/>
    </row>
    <row r="31" spans="1:7" x14ac:dyDescent="0.25">
      <c r="A31" s="4" t="s">
        <v>37</v>
      </c>
      <c r="D31" s="7"/>
      <c r="E31" s="7"/>
      <c r="F31" s="7"/>
      <c r="G31" s="7"/>
    </row>
    <row r="32" spans="1:7" x14ac:dyDescent="0.25">
      <c r="A32" s="3">
        <v>61600</v>
      </c>
      <c r="B32" t="s">
        <v>41</v>
      </c>
      <c r="D32" s="7">
        <f>-'Raw Data'!D27</f>
        <v>20636.38</v>
      </c>
      <c r="E32" s="7">
        <f>-'Raw Data'!E27</f>
        <v>18397.04</v>
      </c>
      <c r="F32" s="7">
        <f>-'Raw Data'!F27</f>
        <v>352971.31</v>
      </c>
      <c r="G32" s="7">
        <f>-'Raw Data'!G27</f>
        <v>252875.58</v>
      </c>
    </row>
    <row r="33" spans="1:7" x14ac:dyDescent="0.25">
      <c r="A33" s="3">
        <v>61610</v>
      </c>
      <c r="B33" t="s">
        <v>42</v>
      </c>
      <c r="D33" s="7">
        <f>-'Raw Data'!D28</f>
        <v>-12265.94</v>
      </c>
      <c r="E33" s="7">
        <f>-'Raw Data'!E28</f>
        <v>-8287.66</v>
      </c>
      <c r="F33" s="7">
        <f>-'Raw Data'!F28</f>
        <v>-137737.1</v>
      </c>
      <c r="G33" s="7">
        <f>-'Raw Data'!G28</f>
        <v>-126521.73</v>
      </c>
    </row>
    <row r="34" spans="1:7" x14ac:dyDescent="0.25">
      <c r="A34" s="3">
        <v>61620</v>
      </c>
      <c r="B34" t="s">
        <v>43</v>
      </c>
      <c r="D34" s="7">
        <f>-'Raw Data'!D29</f>
        <v>-13246.05</v>
      </c>
      <c r="E34" s="7">
        <f>-'Raw Data'!E29</f>
        <v>-5231.38</v>
      </c>
      <c r="F34" s="7">
        <f>-'Raw Data'!F29</f>
        <v>-73352.63</v>
      </c>
      <c r="G34" s="7">
        <f>-'Raw Data'!G29</f>
        <v>-75581.83</v>
      </c>
    </row>
    <row r="35" spans="1:7" ht="16.5" thickBot="1" x14ac:dyDescent="0.3">
      <c r="A35" s="4" t="s">
        <v>45</v>
      </c>
      <c r="D35" s="8">
        <f>SUM(D32:D34)</f>
        <v>-4875.6099999999988</v>
      </c>
      <c r="E35" s="8">
        <f>SUM(E32:E34)</f>
        <v>4878.0000000000009</v>
      </c>
      <c r="F35" s="8">
        <f>SUM(F32:F34)</f>
        <v>141881.57999999999</v>
      </c>
      <c r="G35" s="8">
        <f>SUM(G32:G34)</f>
        <v>50772.01999999999</v>
      </c>
    </row>
    <row r="36" spans="1:7" ht="16.5" thickTop="1" x14ac:dyDescent="0.25">
      <c r="A36" s="3"/>
      <c r="D36" s="7"/>
      <c r="E36" s="7"/>
      <c r="F36" s="7"/>
      <c r="G36" s="7"/>
    </row>
    <row r="37" spans="1:7" x14ac:dyDescent="0.25">
      <c r="A37" s="4" t="s">
        <v>9</v>
      </c>
      <c r="D37" s="7"/>
      <c r="E37" s="7"/>
      <c r="F37" s="7"/>
      <c r="G37" s="7"/>
    </row>
    <row r="38" spans="1:7" x14ac:dyDescent="0.25">
      <c r="A38" s="3">
        <v>53010</v>
      </c>
      <c r="B38" s="14" t="s">
        <v>217</v>
      </c>
      <c r="D38" s="7">
        <f>'Raw Data'!D15</f>
        <v>0</v>
      </c>
      <c r="E38" s="7">
        <f>'Raw Data'!E15</f>
        <v>0</v>
      </c>
      <c r="F38" s="7">
        <f>'Raw Data'!F15</f>
        <v>0</v>
      </c>
      <c r="G38" s="7">
        <f>'Raw Data'!G15</f>
        <v>0</v>
      </c>
    </row>
    <row r="39" spans="1:7" x14ac:dyDescent="0.25">
      <c r="A39" s="3">
        <v>53020</v>
      </c>
      <c r="B39" s="14" t="s">
        <v>222</v>
      </c>
      <c r="D39" s="7">
        <f>'Raw Data'!D16</f>
        <v>10650.13</v>
      </c>
      <c r="E39" s="7">
        <f>'Raw Data'!E16</f>
        <v>10943.09</v>
      </c>
      <c r="F39" s="7">
        <f>'Raw Data'!F16</f>
        <v>124931.24</v>
      </c>
      <c r="G39" s="7">
        <f>'Raw Data'!G16</f>
        <v>127503.36</v>
      </c>
    </row>
    <row r="40" spans="1:7" x14ac:dyDescent="0.25">
      <c r="A40" s="3">
        <v>53100</v>
      </c>
      <c r="B40" t="s">
        <v>46</v>
      </c>
      <c r="D40" s="7">
        <f>'Raw Data'!D18</f>
        <v>0</v>
      </c>
      <c r="E40" s="7">
        <f>'Raw Data'!E18</f>
        <v>0</v>
      </c>
      <c r="F40" s="7">
        <f>'Raw Data'!F18</f>
        <v>0</v>
      </c>
      <c r="G40" s="7">
        <f>'Raw Data'!G18</f>
        <v>0</v>
      </c>
    </row>
    <row r="41" spans="1:7" x14ac:dyDescent="0.25">
      <c r="A41" s="3">
        <v>53300</v>
      </c>
      <c r="B41" t="s">
        <v>47</v>
      </c>
      <c r="D41" s="7">
        <f>'Raw Data'!D19</f>
        <v>15849.84</v>
      </c>
      <c r="E41" s="7">
        <f>'Raw Data'!E19</f>
        <v>16283.05</v>
      </c>
      <c r="F41" s="7">
        <f>'Raw Data'!F19</f>
        <v>103052.77</v>
      </c>
      <c r="G41" s="7">
        <f>'Raw Data'!G19</f>
        <v>109811.86</v>
      </c>
    </row>
    <row r="42" spans="1:7" x14ac:dyDescent="0.25">
      <c r="A42" s="3">
        <v>85805</v>
      </c>
      <c r="B42" t="s">
        <v>206</v>
      </c>
      <c r="D42" s="7">
        <f>'Raw Data'!D64</f>
        <v>0</v>
      </c>
      <c r="E42" s="7">
        <f>'Raw Data'!E64</f>
        <v>0</v>
      </c>
      <c r="F42" s="7">
        <f>'Raw Data'!F64</f>
        <v>0</v>
      </c>
      <c r="G42" s="7">
        <f>'Raw Data'!G64</f>
        <v>0</v>
      </c>
    </row>
    <row r="43" spans="1:7" ht="16.5" thickBot="1" x14ac:dyDescent="0.3">
      <c r="A43" s="4" t="s">
        <v>10</v>
      </c>
      <c r="D43" s="8">
        <f>SUM(D38:D42)</f>
        <v>26499.97</v>
      </c>
      <c r="E43" s="8">
        <f>SUM(E38:E42)</f>
        <v>27226.14</v>
      </c>
      <c r="F43" s="8">
        <f>SUM(F38:F42)</f>
        <v>227984.01</v>
      </c>
      <c r="G43" s="8">
        <f>SUM(G38:G42)</f>
        <v>237315.22</v>
      </c>
    </row>
    <row r="44" spans="1:7" ht="16.5" thickTop="1" x14ac:dyDescent="0.25">
      <c r="A44" s="3"/>
      <c r="D44" s="7"/>
      <c r="E44" s="7"/>
      <c r="F44" s="7"/>
      <c r="G44" s="7"/>
    </row>
    <row r="45" spans="1:7" x14ac:dyDescent="0.25">
      <c r="A45" s="4" t="s">
        <v>48</v>
      </c>
      <c r="D45" s="7"/>
      <c r="E45" s="7"/>
      <c r="F45" s="7"/>
      <c r="G45" s="7"/>
    </row>
    <row r="46" spans="1:7" x14ac:dyDescent="0.25">
      <c r="A46" s="3">
        <v>70300</v>
      </c>
      <c r="B46" t="s">
        <v>50</v>
      </c>
      <c r="D46" s="7">
        <f>'Raw Data'!D31</f>
        <v>1483.07</v>
      </c>
      <c r="E46" s="7">
        <f>'Raw Data'!E31</f>
        <v>1454.31</v>
      </c>
      <c r="F46" s="7">
        <f>'Raw Data'!F31</f>
        <v>24578.98</v>
      </c>
      <c r="G46" s="7">
        <f>'Raw Data'!G31</f>
        <v>20472.87</v>
      </c>
    </row>
    <row r="47" spans="1:7" x14ac:dyDescent="0.25">
      <c r="A47" s="3">
        <v>70500</v>
      </c>
      <c r="B47" t="s">
        <v>52</v>
      </c>
      <c r="D47" s="7">
        <f>'Raw Data'!D32</f>
        <v>14604.39</v>
      </c>
      <c r="E47" s="7">
        <f>'Raw Data'!E32</f>
        <v>5889.2</v>
      </c>
      <c r="F47" s="7">
        <f>'Raw Data'!F32</f>
        <v>264024.56</v>
      </c>
      <c r="G47" s="7">
        <f>'Raw Data'!G32</f>
        <v>211702.2</v>
      </c>
    </row>
    <row r="48" spans="1:7" x14ac:dyDescent="0.25">
      <c r="A48" s="3">
        <v>72200</v>
      </c>
      <c r="B48" t="s">
        <v>200</v>
      </c>
      <c r="D48" s="7">
        <f>'Raw Data'!D33</f>
        <v>22146.54</v>
      </c>
      <c r="E48" s="7">
        <f>'Raw Data'!E33</f>
        <v>20503.36</v>
      </c>
      <c r="F48" s="7">
        <f>'Raw Data'!F33</f>
        <v>239571.61</v>
      </c>
      <c r="G48" s="7">
        <f>'Raw Data'!G33</f>
        <v>230036.26</v>
      </c>
    </row>
    <row r="49" spans="1:7" x14ac:dyDescent="0.25">
      <c r="A49" s="3">
        <v>72300</v>
      </c>
      <c r="B49" t="s">
        <v>51</v>
      </c>
      <c r="D49" s="7">
        <f>'Raw Data'!D34</f>
        <v>85478.27</v>
      </c>
      <c r="E49" s="7">
        <f>'Raw Data'!E34</f>
        <v>82573.47</v>
      </c>
      <c r="F49" s="7">
        <f>'Raw Data'!F34</f>
        <v>677594.93</v>
      </c>
      <c r="G49" s="7">
        <f>'Raw Data'!G34</f>
        <v>670484.36</v>
      </c>
    </row>
    <row r="50" spans="1:7" x14ac:dyDescent="0.25">
      <c r="A50" s="3">
        <v>72700</v>
      </c>
      <c r="B50" t="s">
        <v>53</v>
      </c>
      <c r="D50" s="7">
        <f>'Raw Data'!D35</f>
        <v>45895.4</v>
      </c>
      <c r="E50" s="7">
        <f>'Raw Data'!E35</f>
        <v>22480.3</v>
      </c>
      <c r="F50" s="7">
        <f>'Raw Data'!F35</f>
        <v>604304.26</v>
      </c>
      <c r="G50" s="7">
        <f>'Raw Data'!G35</f>
        <v>446712.32000000001</v>
      </c>
    </row>
    <row r="51" spans="1:7" x14ac:dyDescent="0.25">
      <c r="A51" s="3">
        <v>74300</v>
      </c>
      <c r="B51" t="s">
        <v>54</v>
      </c>
      <c r="D51" s="7">
        <f>'Raw Data'!D36</f>
        <v>158727.59</v>
      </c>
      <c r="E51" s="7">
        <f>'Raw Data'!E36</f>
        <v>113055.32</v>
      </c>
      <c r="F51" s="7">
        <f>'Raw Data'!F36</f>
        <v>1335154.99</v>
      </c>
      <c r="G51" s="7">
        <f>'Raw Data'!G36</f>
        <v>1176058.8400000001</v>
      </c>
    </row>
    <row r="52" spans="1:7" x14ac:dyDescent="0.25">
      <c r="A52" s="3">
        <v>74600</v>
      </c>
      <c r="B52" t="s">
        <v>55</v>
      </c>
      <c r="D52" s="7">
        <f>'Raw Data'!D37</f>
        <v>3046.94</v>
      </c>
      <c r="E52" s="7">
        <f>'Raw Data'!E37</f>
        <v>4268.51</v>
      </c>
      <c r="F52" s="7">
        <f>'Raw Data'!F37</f>
        <v>29572.03</v>
      </c>
      <c r="G52" s="7">
        <f>'Raw Data'!G37</f>
        <v>26520.53</v>
      </c>
    </row>
    <row r="53" spans="1:7" ht="16.5" thickBot="1" x14ac:dyDescent="0.3">
      <c r="A53" s="4" t="s">
        <v>49</v>
      </c>
      <c r="D53" s="8">
        <f>SUM(D46:D52)</f>
        <v>331382.2</v>
      </c>
      <c r="E53" s="8">
        <f>SUM(E46:E52)</f>
        <v>250224.47</v>
      </c>
      <c r="F53" s="8">
        <f>SUM(F46:F52)</f>
        <v>3174801.36</v>
      </c>
      <c r="G53" s="8">
        <f>SUM(G46:G52)</f>
        <v>2781987.38</v>
      </c>
    </row>
    <row r="54" spans="1:7" ht="16.5" thickTop="1" x14ac:dyDescent="0.25">
      <c r="A54" s="3"/>
      <c r="D54" s="7"/>
      <c r="E54" s="7"/>
      <c r="F54" s="7"/>
      <c r="G54" s="7"/>
    </row>
    <row r="55" spans="1:7" x14ac:dyDescent="0.25">
      <c r="A55" s="4" t="s">
        <v>56</v>
      </c>
      <c r="D55" s="7"/>
      <c r="E55" s="7"/>
      <c r="F55" s="7"/>
      <c r="G55" s="7"/>
    </row>
    <row r="56" spans="1:7" x14ac:dyDescent="0.25">
      <c r="A56" s="5">
        <v>75100</v>
      </c>
      <c r="B56" t="s">
        <v>58</v>
      </c>
      <c r="D56" s="7">
        <f>'Raw Data'!D38</f>
        <v>45171.7</v>
      </c>
      <c r="E56" s="7">
        <f>'Raw Data'!E38</f>
        <v>21885.94</v>
      </c>
      <c r="F56" s="7">
        <f>'Raw Data'!F38</f>
        <v>303855.76</v>
      </c>
      <c r="G56" s="7">
        <f>'Raw Data'!G38</f>
        <v>250130.74</v>
      </c>
    </row>
    <row r="57" spans="1:7" x14ac:dyDescent="0.25">
      <c r="A57" s="5">
        <v>75200</v>
      </c>
      <c r="B57" t="s">
        <v>203</v>
      </c>
      <c r="D57" s="7">
        <f>'Raw Data'!D39</f>
        <v>9647.09</v>
      </c>
      <c r="E57" s="7">
        <f>'Raw Data'!E39</f>
        <v>1906.72</v>
      </c>
      <c r="F57" s="7">
        <f>'Raw Data'!F39</f>
        <v>73904.31</v>
      </c>
      <c r="G57" s="7">
        <f>'Raw Data'!G39</f>
        <v>62297.89</v>
      </c>
    </row>
    <row r="58" spans="1:7" x14ac:dyDescent="0.25">
      <c r="A58" s="3">
        <v>75300</v>
      </c>
      <c r="B58" t="s">
        <v>59</v>
      </c>
      <c r="D58" s="7">
        <f>'Raw Data'!D40</f>
        <v>34953.9</v>
      </c>
      <c r="E58" s="7">
        <f>'Raw Data'!E40</f>
        <v>18102.25</v>
      </c>
      <c r="F58" s="7">
        <f>'Raw Data'!F40</f>
        <v>233320.66</v>
      </c>
      <c r="G58" s="7">
        <f>'Raw Data'!G40</f>
        <v>203326.65</v>
      </c>
    </row>
    <row r="59" spans="1:7" x14ac:dyDescent="0.25">
      <c r="A59" s="3">
        <v>75400</v>
      </c>
      <c r="B59" t="s">
        <v>60</v>
      </c>
      <c r="D59" s="7">
        <f>'Raw Data'!D41</f>
        <v>23247.14</v>
      </c>
      <c r="E59" s="7">
        <f>'Raw Data'!E41</f>
        <v>15106.29</v>
      </c>
      <c r="F59" s="7">
        <f>'Raw Data'!F41</f>
        <v>181217.09</v>
      </c>
      <c r="G59" s="7">
        <f>'Raw Data'!G41</f>
        <v>163143.01999999999</v>
      </c>
    </row>
    <row r="60" spans="1:7" x14ac:dyDescent="0.25">
      <c r="A60" s="3">
        <v>75500</v>
      </c>
      <c r="B60" t="s">
        <v>236</v>
      </c>
      <c r="D60" s="7">
        <f>'Raw Data'!D42</f>
        <v>11390.89</v>
      </c>
      <c r="E60" s="7">
        <f>'Raw Data'!E42</f>
        <v>20511.91</v>
      </c>
      <c r="F60" s="7">
        <f>'Raw Data'!F42</f>
        <v>66024.789999999994</v>
      </c>
      <c r="G60" s="7">
        <f>'Raw Data'!G42</f>
        <v>81264.75</v>
      </c>
    </row>
    <row r="61" spans="1:7" x14ac:dyDescent="0.25">
      <c r="A61" s="3">
        <v>75510</v>
      </c>
      <c r="B61" t="s">
        <v>237</v>
      </c>
      <c r="D61" s="7">
        <f>'Raw Data'!D43</f>
        <v>43840.800000000003</v>
      </c>
      <c r="E61" s="7">
        <f>'Raw Data'!E43</f>
        <v>0</v>
      </c>
      <c r="F61" s="7">
        <f>'Raw Data'!F43</f>
        <v>182592.76</v>
      </c>
      <c r="G61" s="7">
        <f>'Raw Data'!G43</f>
        <v>0</v>
      </c>
    </row>
    <row r="62" spans="1:7" x14ac:dyDescent="0.25">
      <c r="A62" s="3">
        <v>75520</v>
      </c>
      <c r="B62" t="s">
        <v>238</v>
      </c>
      <c r="D62" s="7">
        <f>'Raw Data'!D44</f>
        <v>25980.66</v>
      </c>
      <c r="E62" s="7">
        <f>'Raw Data'!E44</f>
        <v>0</v>
      </c>
      <c r="F62" s="7">
        <f>'Raw Data'!F44</f>
        <v>64597.47</v>
      </c>
      <c r="G62" s="7">
        <f>'Raw Data'!G44</f>
        <v>0</v>
      </c>
    </row>
    <row r="63" spans="1:7" x14ac:dyDescent="0.25">
      <c r="A63" s="3">
        <v>75800</v>
      </c>
      <c r="B63" t="s">
        <v>61</v>
      </c>
      <c r="D63" s="7">
        <f>'Raw Data'!D45</f>
        <v>17502.3</v>
      </c>
      <c r="E63" s="7">
        <f>'Raw Data'!E45</f>
        <v>22968.61</v>
      </c>
      <c r="F63" s="7">
        <f>'Raw Data'!F45</f>
        <v>173737.87</v>
      </c>
      <c r="G63" s="7">
        <f>'Raw Data'!G45</f>
        <v>169628.16</v>
      </c>
    </row>
    <row r="64" spans="1:7" x14ac:dyDescent="0.25">
      <c r="A64" s="3">
        <v>75900</v>
      </c>
      <c r="B64" t="s">
        <v>62</v>
      </c>
      <c r="D64" s="7">
        <f>'Raw Data'!D46</f>
        <v>6659.74</v>
      </c>
      <c r="E64" s="7">
        <f>'Raw Data'!E46</f>
        <v>21484.15</v>
      </c>
      <c r="F64" s="7">
        <f>'Raw Data'!F46</f>
        <v>197986.4</v>
      </c>
      <c r="G64" s="7">
        <f>'Raw Data'!G46</f>
        <v>206962.34</v>
      </c>
    </row>
    <row r="65" spans="1:7" ht="16.5" thickBot="1" x14ac:dyDescent="0.3">
      <c r="A65" s="4" t="s">
        <v>57</v>
      </c>
      <c r="D65" s="8">
        <f>SUM(D56:D64)</f>
        <v>218394.22</v>
      </c>
      <c r="E65" s="8">
        <f>SUM(E56:E64)</f>
        <v>121965.87</v>
      </c>
      <c r="F65" s="8">
        <f>SUM(F56:F64)</f>
        <v>1477237.1099999999</v>
      </c>
      <c r="G65" s="8">
        <f>SUM(G56:G64)</f>
        <v>1136753.55</v>
      </c>
    </row>
    <row r="66" spans="1:7" ht="16.5" thickTop="1" x14ac:dyDescent="0.25">
      <c r="A66" s="3"/>
      <c r="D66" s="7"/>
      <c r="E66" s="7"/>
      <c r="F66" s="7"/>
      <c r="G66" s="7"/>
    </row>
    <row r="67" spans="1:7" x14ac:dyDescent="0.25">
      <c r="A67" s="4" t="s">
        <v>11</v>
      </c>
      <c r="D67" s="7"/>
      <c r="E67" s="7"/>
      <c r="F67" s="7"/>
      <c r="G67" s="7"/>
    </row>
    <row r="68" spans="1:7" x14ac:dyDescent="0.25">
      <c r="A68" s="3">
        <v>78100</v>
      </c>
      <c r="B68" t="s">
        <v>13</v>
      </c>
      <c r="D68" s="7">
        <f>'Raw Data'!D47</f>
        <v>15445.53</v>
      </c>
      <c r="E68" s="7">
        <f>'Raw Data'!E47</f>
        <v>15685.42</v>
      </c>
      <c r="F68" s="7">
        <f>'Raw Data'!F47</f>
        <v>133046.5</v>
      </c>
      <c r="G68" s="7">
        <f>'Raw Data'!G47</f>
        <v>153655.07999999999</v>
      </c>
    </row>
    <row r="69" spans="1:7" x14ac:dyDescent="0.25">
      <c r="A69" s="3">
        <v>78200</v>
      </c>
      <c r="B69" t="s">
        <v>63</v>
      </c>
      <c r="D69" s="7">
        <f>'Raw Data'!D48</f>
        <v>39603.1</v>
      </c>
      <c r="E69" s="7">
        <f>'Raw Data'!E48</f>
        <v>31820.36</v>
      </c>
      <c r="F69" s="7">
        <f>'Raw Data'!F48</f>
        <v>275579.3</v>
      </c>
      <c r="G69" s="7">
        <f>'Raw Data'!G48</f>
        <v>304450.57</v>
      </c>
    </row>
    <row r="70" spans="1:7" x14ac:dyDescent="0.25">
      <c r="A70" s="3">
        <v>78250</v>
      </c>
      <c r="B70" t="s">
        <v>64</v>
      </c>
      <c r="D70" s="7">
        <f>'Raw Data'!D49</f>
        <v>4181.45</v>
      </c>
      <c r="E70" s="7">
        <f>'Raw Data'!E49</f>
        <v>4251.4799999999996</v>
      </c>
      <c r="F70" s="7">
        <f>'Raw Data'!F49</f>
        <v>92916.75</v>
      </c>
      <c r="G70" s="7">
        <f>'Raw Data'!G49</f>
        <v>84117.84</v>
      </c>
    </row>
    <row r="71" spans="1:7" x14ac:dyDescent="0.25">
      <c r="A71" s="3">
        <v>78400</v>
      </c>
      <c r="B71" t="s">
        <v>14</v>
      </c>
      <c r="D71" s="7">
        <f>'Raw Data'!D50</f>
        <v>0</v>
      </c>
      <c r="E71" s="7">
        <f>'Raw Data'!E50</f>
        <v>5639.07</v>
      </c>
      <c r="F71" s="7">
        <f>'Raw Data'!F50</f>
        <v>2538.48</v>
      </c>
      <c r="G71" s="7">
        <f>'Raw Data'!G50</f>
        <v>19026.78</v>
      </c>
    </row>
    <row r="72" spans="1:7" ht="16.5" thickBot="1" x14ac:dyDescent="0.3">
      <c r="A72" s="4" t="s">
        <v>12</v>
      </c>
      <c r="D72" s="8">
        <f>SUM(D68:D71)</f>
        <v>59230.079999999994</v>
      </c>
      <c r="E72" s="8">
        <f>SUM(E68:E71)</f>
        <v>57396.329999999994</v>
      </c>
      <c r="F72" s="8">
        <f>SUM(F68:F71)</f>
        <v>504081.02999999997</v>
      </c>
      <c r="G72" s="8">
        <f>SUM(G68:G71)</f>
        <v>561250.27</v>
      </c>
    </row>
    <row r="73" spans="1:7" ht="16.5" thickTop="1" x14ac:dyDescent="0.25">
      <c r="A73" s="3"/>
      <c r="D73" s="7"/>
      <c r="E73" s="7"/>
      <c r="F73" s="7"/>
      <c r="G73" s="7"/>
    </row>
    <row r="74" spans="1:7" x14ac:dyDescent="0.25">
      <c r="A74" s="4" t="s">
        <v>15</v>
      </c>
      <c r="D74" s="7"/>
      <c r="E74" s="7"/>
      <c r="F74" s="7"/>
      <c r="G74" s="7"/>
    </row>
    <row r="75" spans="1:7" x14ac:dyDescent="0.25">
      <c r="A75" s="3">
        <v>79000</v>
      </c>
      <c r="B75" t="s">
        <v>17</v>
      </c>
      <c r="D75" s="7">
        <f>'Raw Data'!D51</f>
        <v>17196.18</v>
      </c>
      <c r="E75" s="7">
        <f>'Raw Data'!E51</f>
        <v>10902.14</v>
      </c>
      <c r="F75" s="7">
        <f>'Raw Data'!F51</f>
        <v>120903.17</v>
      </c>
      <c r="G75" s="7">
        <f>'Raw Data'!G51</f>
        <v>138998.84</v>
      </c>
    </row>
    <row r="76" spans="1:7" x14ac:dyDescent="0.25">
      <c r="A76" s="3">
        <v>79300</v>
      </c>
      <c r="B76" t="s">
        <v>65</v>
      </c>
      <c r="D76" s="7">
        <f>'Raw Data'!D52</f>
        <v>1601.8</v>
      </c>
      <c r="E76" s="7">
        <f>'Raw Data'!E52</f>
        <v>1807.27</v>
      </c>
      <c r="F76" s="7">
        <f>'Raw Data'!F52</f>
        <v>41398.26</v>
      </c>
      <c r="G76" s="7">
        <f>'Raw Data'!G52</f>
        <v>15315.87</v>
      </c>
    </row>
    <row r="77" spans="1:7" x14ac:dyDescent="0.25">
      <c r="A77" s="3">
        <v>79500</v>
      </c>
      <c r="B77" t="s">
        <v>66</v>
      </c>
      <c r="D77" s="7">
        <f>'Raw Data'!D53</f>
        <v>16905.169999999998</v>
      </c>
      <c r="E77" s="7">
        <f>'Raw Data'!E53</f>
        <v>11689.72</v>
      </c>
      <c r="F77" s="7">
        <f>'Raw Data'!F53</f>
        <v>183824.07</v>
      </c>
      <c r="G77" s="7">
        <f>'Raw Data'!G53</f>
        <v>139288.15</v>
      </c>
    </row>
    <row r="78" spans="1:7" x14ac:dyDescent="0.25">
      <c r="A78" s="3">
        <v>79800</v>
      </c>
      <c r="B78" t="s">
        <v>18</v>
      </c>
      <c r="D78" s="7">
        <f>'Raw Data'!D54</f>
        <v>1470.13</v>
      </c>
      <c r="E78" s="7">
        <f>'Raw Data'!E54</f>
        <v>1406.07</v>
      </c>
      <c r="F78" s="7">
        <f>'Raw Data'!F54</f>
        <v>16171.43</v>
      </c>
      <c r="G78" s="7">
        <f>'Raw Data'!G54</f>
        <v>15466.77</v>
      </c>
    </row>
    <row r="79" spans="1:7" x14ac:dyDescent="0.25">
      <c r="A79" s="3">
        <v>79900</v>
      </c>
      <c r="B79" t="s">
        <v>19</v>
      </c>
      <c r="D79" s="7">
        <f>'Raw Data'!D55</f>
        <v>194.55</v>
      </c>
      <c r="E79" s="7">
        <f>'Raw Data'!E55</f>
        <v>180.82</v>
      </c>
      <c r="F79" s="7">
        <f>'Raw Data'!F55</f>
        <v>4517.04</v>
      </c>
      <c r="G79" s="7">
        <f>'Raw Data'!G55</f>
        <v>3367.7</v>
      </c>
    </row>
    <row r="80" spans="1:7" x14ac:dyDescent="0.25">
      <c r="A80" s="3">
        <v>80010</v>
      </c>
      <c r="B80" t="s">
        <v>67</v>
      </c>
      <c r="D80" s="7">
        <f>'Raw Data'!D56</f>
        <v>-700.18</v>
      </c>
      <c r="E80" s="7">
        <f>'Raw Data'!E56</f>
        <v>374.07</v>
      </c>
      <c r="F80" s="7">
        <f>'Raw Data'!F56</f>
        <v>33466.550000000003</v>
      </c>
      <c r="G80" s="7">
        <f>'Raw Data'!G56</f>
        <v>34484.74</v>
      </c>
    </row>
    <row r="81" spans="1:7" x14ac:dyDescent="0.25">
      <c r="A81" s="3">
        <v>80020</v>
      </c>
      <c r="B81" t="s">
        <v>68</v>
      </c>
      <c r="D81" s="7">
        <f>'Raw Data'!D57</f>
        <v>446.27</v>
      </c>
      <c r="E81" s="7">
        <f>'Raw Data'!E57</f>
        <v>258.18</v>
      </c>
      <c r="F81" s="7">
        <f>'Raw Data'!F57</f>
        <v>4157.8599999999997</v>
      </c>
      <c r="G81" s="7">
        <f>'Raw Data'!G57</f>
        <v>3549.31</v>
      </c>
    </row>
    <row r="82" spans="1:7" x14ac:dyDescent="0.25">
      <c r="A82" s="3">
        <v>80100</v>
      </c>
      <c r="B82" t="s">
        <v>20</v>
      </c>
      <c r="D82" s="7">
        <f>'Raw Data'!D58</f>
        <v>23.5</v>
      </c>
      <c r="E82" s="7">
        <f>'Raw Data'!E58</f>
        <v>22.6</v>
      </c>
      <c r="F82" s="7">
        <f>'Raw Data'!F58</f>
        <v>19257.34</v>
      </c>
      <c r="G82" s="7">
        <f>'Raw Data'!G58</f>
        <v>22783.040000000001</v>
      </c>
    </row>
    <row r="83" spans="1:7" x14ac:dyDescent="0.25">
      <c r="A83" s="3">
        <v>80200</v>
      </c>
      <c r="B83" t="s">
        <v>69</v>
      </c>
      <c r="D83" s="7">
        <f>'Raw Data'!D59</f>
        <v>26247.27</v>
      </c>
      <c r="E83" s="7">
        <f>'Raw Data'!E59</f>
        <v>12278.13</v>
      </c>
      <c r="F83" s="7">
        <f>'Raw Data'!F59</f>
        <v>220928.65</v>
      </c>
      <c r="G83" s="7">
        <f>'Raw Data'!G59</f>
        <v>139652.84</v>
      </c>
    </row>
    <row r="84" spans="1:7" x14ac:dyDescent="0.25">
      <c r="A84" s="3">
        <v>80300</v>
      </c>
      <c r="B84" t="s">
        <v>70</v>
      </c>
      <c r="D84" s="7">
        <f>'Raw Data'!D60</f>
        <v>0</v>
      </c>
      <c r="E84" s="7">
        <f>'Raw Data'!E60</f>
        <v>302.5</v>
      </c>
      <c r="F84" s="7">
        <f>'Raw Data'!F60</f>
        <v>0</v>
      </c>
      <c r="G84" s="7">
        <f>'Raw Data'!G60</f>
        <v>3327.5</v>
      </c>
    </row>
    <row r="85" spans="1:7" x14ac:dyDescent="0.25">
      <c r="A85" s="3">
        <v>81000</v>
      </c>
      <c r="B85" t="s">
        <v>71</v>
      </c>
      <c r="D85" s="7">
        <f>'Raw Data'!D61</f>
        <v>17287.22</v>
      </c>
      <c r="E85" s="7">
        <f>'Raw Data'!E61</f>
        <v>13226.24</v>
      </c>
      <c r="F85" s="7">
        <f>'Raw Data'!F61</f>
        <v>146355.79999999999</v>
      </c>
      <c r="G85" s="7">
        <f>'Raw Data'!G61</f>
        <v>152575.91</v>
      </c>
    </row>
    <row r="86" spans="1:7" ht="16.5" thickBot="1" x14ac:dyDescent="0.3">
      <c r="A86" s="4" t="s">
        <v>16</v>
      </c>
      <c r="D86" s="8">
        <f>SUM(D75:D85)</f>
        <v>80671.909999999989</v>
      </c>
      <c r="E86" s="8">
        <f>SUM(E75:E85)</f>
        <v>52447.739999999991</v>
      </c>
      <c r="F86" s="8">
        <f>SUM(F75:F85)</f>
        <v>790980.16999999993</v>
      </c>
      <c r="G86" s="8">
        <f>SUM(G75:G85)</f>
        <v>668810.67000000004</v>
      </c>
    </row>
    <row r="87" spans="1:7" ht="16.5" thickTop="1" x14ac:dyDescent="0.25">
      <c r="A87" s="3"/>
      <c r="D87" s="7"/>
      <c r="E87" s="7"/>
      <c r="F87" s="7"/>
      <c r="G87" s="7"/>
    </row>
    <row r="88" spans="1:7" x14ac:dyDescent="0.25">
      <c r="A88" s="4" t="s">
        <v>21</v>
      </c>
      <c r="D88" s="7"/>
      <c r="E88" s="7"/>
      <c r="F88" s="7"/>
      <c r="G88" s="7"/>
    </row>
    <row r="89" spans="1:7" x14ac:dyDescent="0.25">
      <c r="A89" s="3">
        <v>50310</v>
      </c>
      <c r="B89" t="s">
        <v>72</v>
      </c>
      <c r="D89" s="7">
        <f>'Raw Data'!D2</f>
        <v>6218.81</v>
      </c>
      <c r="E89" s="7">
        <f>'Raw Data'!E2</f>
        <v>6218.81</v>
      </c>
      <c r="F89" s="7">
        <f>'Raw Data'!F2</f>
        <v>68406.91</v>
      </c>
      <c r="G89" s="7">
        <f>'Raw Data'!G2</f>
        <v>68406.91</v>
      </c>
    </row>
    <row r="90" spans="1:7" x14ac:dyDescent="0.25">
      <c r="A90" s="3">
        <v>50320</v>
      </c>
      <c r="B90" t="s">
        <v>218</v>
      </c>
      <c r="D90" s="7">
        <f>'Raw Data'!D3</f>
        <v>2174.0500000000002</v>
      </c>
      <c r="E90" s="7">
        <f>'Raw Data'!E3</f>
        <v>2174.0500000000002</v>
      </c>
      <c r="F90" s="7">
        <f>'Raw Data'!F3</f>
        <v>23914.55</v>
      </c>
      <c r="G90" s="7">
        <f>'Raw Data'!G3</f>
        <v>23566.52</v>
      </c>
    </row>
    <row r="91" spans="1:7" x14ac:dyDescent="0.25">
      <c r="A91" s="3">
        <v>50330</v>
      </c>
      <c r="B91" t="s">
        <v>73</v>
      </c>
      <c r="D91" s="7">
        <f>'Raw Data'!D4</f>
        <v>12620.96</v>
      </c>
      <c r="E91" s="7">
        <f>'Raw Data'!E4</f>
        <v>12620.96</v>
      </c>
      <c r="F91" s="7">
        <f>'Raw Data'!F4</f>
        <v>138860.56</v>
      </c>
      <c r="G91" s="7">
        <f>'Raw Data'!G4</f>
        <v>138830.56</v>
      </c>
    </row>
    <row r="92" spans="1:7" x14ac:dyDescent="0.25">
      <c r="A92" s="3">
        <v>50340</v>
      </c>
      <c r="B92" t="s">
        <v>74</v>
      </c>
      <c r="D92" s="7">
        <f>'Raw Data'!D5</f>
        <v>69327.710000000006</v>
      </c>
      <c r="E92" s="7">
        <f>'Raw Data'!E5</f>
        <v>68018.070000000007</v>
      </c>
      <c r="F92" s="7">
        <f>'Raw Data'!F5</f>
        <v>761641.75</v>
      </c>
      <c r="G92" s="7">
        <f>'Raw Data'!G5</f>
        <v>739551.24</v>
      </c>
    </row>
    <row r="93" spans="1:7" x14ac:dyDescent="0.25">
      <c r="A93" s="3">
        <v>50350</v>
      </c>
      <c r="B93" t="s">
        <v>22</v>
      </c>
      <c r="D93" s="7">
        <f>'Raw Data'!D6</f>
        <v>14213.04</v>
      </c>
      <c r="E93" s="7">
        <f>'Raw Data'!E6</f>
        <v>12710.36</v>
      </c>
      <c r="F93" s="7">
        <f>'Raw Data'!F6</f>
        <v>140048.15</v>
      </c>
      <c r="G93" s="7">
        <f>'Raw Data'!G6</f>
        <v>140166.1</v>
      </c>
    </row>
    <row r="94" spans="1:7" ht="16.5" thickBot="1" x14ac:dyDescent="0.3">
      <c r="A94" s="4" t="s">
        <v>23</v>
      </c>
      <c r="D94" s="8">
        <f>SUM(D89:D93)</f>
        <v>104554.57</v>
      </c>
      <c r="E94" s="8">
        <f>SUM(E89:E93)</f>
        <v>101742.25000000001</v>
      </c>
      <c r="F94" s="8">
        <f>SUM(F89:F93)</f>
        <v>1132871.92</v>
      </c>
      <c r="G94" s="8">
        <f>SUM(G89:G93)</f>
        <v>1110521.33</v>
      </c>
    </row>
    <row r="95" spans="1:7" ht="16.5" thickTop="1" x14ac:dyDescent="0.25">
      <c r="D95" s="7"/>
      <c r="E95" s="7"/>
      <c r="F95" s="7"/>
      <c r="G95" s="7"/>
    </row>
    <row r="96" spans="1:7" x14ac:dyDescent="0.25">
      <c r="A96" s="2" t="s">
        <v>24</v>
      </c>
      <c r="D96" s="7">
        <f>D11+D23+D26+D32</f>
        <v>806069.27</v>
      </c>
      <c r="E96" s="7">
        <f>E11+E23+E26+E32</f>
        <v>756413.67</v>
      </c>
      <c r="F96" s="7">
        <f>F11+F23+F26+F32</f>
        <v>6701225.1099999994</v>
      </c>
      <c r="G96" s="7">
        <f>G11+G23+G26+G32</f>
        <v>6793795.75</v>
      </c>
    </row>
    <row r="97" spans="1:7" x14ac:dyDescent="0.25">
      <c r="A97" s="2" t="s">
        <v>25</v>
      </c>
      <c r="D97" s="11">
        <f>-SUM(D27:D28)-SUM(D33:D34)+D43+D53+D65+D72+D86+D94</f>
        <v>846244.94</v>
      </c>
      <c r="E97" s="11">
        <f>-SUM(E27:E28)-SUM(E33:E34)+E43+E53+E65+E72+E86+E94</f>
        <v>624521.84000000008</v>
      </c>
      <c r="F97" s="11">
        <f>-SUM(F27:F28)-SUM(F33:F34)+F43+F53+F65+F72+F86+F94</f>
        <v>7519045.3299999991</v>
      </c>
      <c r="G97" s="11">
        <f>-SUM(G27:G28)-SUM(G33:G34)+G43+G53+G65+G72+G86+G94</f>
        <v>6698741.9800000004</v>
      </c>
    </row>
    <row r="98" spans="1:7" x14ac:dyDescent="0.25">
      <c r="A98" s="2" t="s">
        <v>210</v>
      </c>
      <c r="D98" s="7">
        <f>D96-D97</f>
        <v>-40175.669999999925</v>
      </c>
      <c r="E98" s="7">
        <f>E96-E97</f>
        <v>131891.82999999996</v>
      </c>
      <c r="F98" s="7">
        <f>F96-F97</f>
        <v>-817820.21999999974</v>
      </c>
      <c r="G98" s="7">
        <f>G96-G97</f>
        <v>95053.769999999553</v>
      </c>
    </row>
    <row r="99" spans="1:7" x14ac:dyDescent="0.25">
      <c r="A99" s="2" t="s">
        <v>95</v>
      </c>
      <c r="D99" s="11">
        <f>D15</f>
        <v>0</v>
      </c>
      <c r="E99" s="11">
        <f>E15</f>
        <v>0</v>
      </c>
      <c r="F99" s="11">
        <f>F15</f>
        <v>185920</v>
      </c>
      <c r="G99" s="11">
        <f>G15</f>
        <v>203310.12</v>
      </c>
    </row>
    <row r="100" spans="1:7" ht="16.5" thickBot="1" x14ac:dyDescent="0.3">
      <c r="A100" s="2" t="s">
        <v>211</v>
      </c>
      <c r="D100" s="8">
        <f>D98-D99</f>
        <v>-40175.669999999925</v>
      </c>
      <c r="E100" s="8">
        <f>E98-E99</f>
        <v>131891.82999999996</v>
      </c>
      <c r="F100" s="8">
        <f>F98-F99</f>
        <v>-1003740.2199999997</v>
      </c>
      <c r="G100" s="8">
        <f>G98-G99</f>
        <v>-108256.35000000044</v>
      </c>
    </row>
    <row r="101" spans="1:7" ht="16.5" thickTop="1" x14ac:dyDescent="0.25"/>
    <row r="102" spans="1:7" x14ac:dyDescent="0.25">
      <c r="A102" s="2" t="s">
        <v>188</v>
      </c>
    </row>
    <row r="104" spans="1:7" x14ac:dyDescent="0.25">
      <c r="A104" s="3"/>
      <c r="B104" t="s">
        <v>189</v>
      </c>
      <c r="D104" s="9">
        <f>D96</f>
        <v>806069.27</v>
      </c>
      <c r="E104" s="9">
        <f>E96</f>
        <v>756413.67</v>
      </c>
      <c r="F104" s="9">
        <f>F96</f>
        <v>6701225.1099999994</v>
      </c>
      <c r="G104" s="9">
        <f>G96</f>
        <v>6793795.75</v>
      </c>
    </row>
    <row r="105" spans="1:7" x14ac:dyDescent="0.25">
      <c r="A105" s="3"/>
      <c r="B105" t="s">
        <v>190</v>
      </c>
      <c r="D105" s="9">
        <f>-D97</f>
        <v>-846244.94</v>
      </c>
      <c r="E105" s="9">
        <f>-E97</f>
        <v>-624521.84000000008</v>
      </c>
      <c r="F105" s="9">
        <f>-F97</f>
        <v>-7519045.3299999991</v>
      </c>
      <c r="G105" s="9">
        <f>-G97</f>
        <v>-6698741.9800000004</v>
      </c>
    </row>
    <row r="106" spans="1:7" x14ac:dyDescent="0.25">
      <c r="A106" s="3">
        <v>53300</v>
      </c>
      <c r="B106" t="s">
        <v>191</v>
      </c>
      <c r="D106" s="9">
        <f>D41</f>
        <v>15849.84</v>
      </c>
      <c r="E106" s="9">
        <f>E41</f>
        <v>16283.05</v>
      </c>
      <c r="F106" s="9">
        <f>F41</f>
        <v>103052.77</v>
      </c>
      <c r="G106" s="9">
        <f>G41</f>
        <v>109811.86</v>
      </c>
    </row>
    <row r="107" spans="1:7" x14ac:dyDescent="0.25">
      <c r="A107" s="3" t="s">
        <v>223</v>
      </c>
      <c r="B107" t="s">
        <v>192</v>
      </c>
      <c r="D107" s="9">
        <f>D38+D39</f>
        <v>10650.13</v>
      </c>
      <c r="E107" s="9">
        <f t="shared" ref="E107:G107" si="0">E38+E39</f>
        <v>10943.09</v>
      </c>
      <c r="F107" s="9">
        <f t="shared" si="0"/>
        <v>124931.24</v>
      </c>
      <c r="G107" s="9">
        <f t="shared" si="0"/>
        <v>127503.36</v>
      </c>
    </row>
    <row r="108" spans="1:7" x14ac:dyDescent="0.25">
      <c r="A108" s="3">
        <v>53100</v>
      </c>
      <c r="B108" t="s">
        <v>193</v>
      </c>
      <c r="D108" s="9">
        <f>D40</f>
        <v>0</v>
      </c>
      <c r="E108" s="9">
        <f>E40</f>
        <v>0</v>
      </c>
      <c r="F108" s="9">
        <f>F40</f>
        <v>0</v>
      </c>
      <c r="G108" s="9">
        <f>G40</f>
        <v>0</v>
      </c>
    </row>
    <row r="109" spans="1:7" x14ac:dyDescent="0.25">
      <c r="A109" s="3">
        <v>85805</v>
      </c>
      <c r="B109" t="s">
        <v>207</v>
      </c>
      <c r="D109" s="9">
        <f>D42</f>
        <v>0</v>
      </c>
      <c r="E109" s="9">
        <f>E42</f>
        <v>0</v>
      </c>
      <c r="F109" s="9">
        <f>F42</f>
        <v>0</v>
      </c>
      <c r="G109" s="9">
        <f>G42</f>
        <v>0</v>
      </c>
    </row>
    <row r="110" spans="1:7" x14ac:dyDescent="0.25">
      <c r="A110" s="3"/>
      <c r="B110" t="s">
        <v>194</v>
      </c>
      <c r="D110" s="9">
        <v>0</v>
      </c>
      <c r="E110" s="9">
        <v>0</v>
      </c>
      <c r="F110" s="9">
        <v>0</v>
      </c>
      <c r="G110" s="9">
        <v>0</v>
      </c>
    </row>
    <row r="111" spans="1:7" x14ac:dyDescent="0.25">
      <c r="A111" s="3"/>
      <c r="B111" t="s">
        <v>195</v>
      </c>
      <c r="D111" s="9">
        <v>0</v>
      </c>
      <c r="E111" s="9">
        <v>0</v>
      </c>
      <c r="F111" s="9">
        <v>0</v>
      </c>
      <c r="G111" s="9">
        <v>0</v>
      </c>
    </row>
    <row r="112" spans="1:7" x14ac:dyDescent="0.25">
      <c r="A112" s="3">
        <v>52010</v>
      </c>
      <c r="B112" t="s">
        <v>196</v>
      </c>
      <c r="D112" s="9">
        <f>-D15</f>
        <v>0</v>
      </c>
      <c r="E112" s="9">
        <f>-E15</f>
        <v>0</v>
      </c>
      <c r="F112" s="9">
        <f>-F15</f>
        <v>-185920</v>
      </c>
      <c r="G112" s="9">
        <f>-G15</f>
        <v>-203310.12</v>
      </c>
    </row>
    <row r="113" spans="1:7" x14ac:dyDescent="0.25">
      <c r="A113" s="3"/>
      <c r="B113" t="s">
        <v>197</v>
      </c>
      <c r="D113" s="9">
        <f>D94</f>
        <v>104554.57</v>
      </c>
      <c r="E113" s="9">
        <f>E94</f>
        <v>101742.25000000001</v>
      </c>
      <c r="F113" s="9">
        <f>F94</f>
        <v>1132871.92</v>
      </c>
      <c r="G113" s="9">
        <f>G94</f>
        <v>1110521.33</v>
      </c>
    </row>
    <row r="114" spans="1:7" x14ac:dyDescent="0.25">
      <c r="A114" s="3"/>
      <c r="B114" t="s">
        <v>198</v>
      </c>
      <c r="D114" s="9">
        <f>SUM(D104:D113)</f>
        <v>90878.870000000083</v>
      </c>
      <c r="E114" s="9">
        <f>SUM(E104:E113)</f>
        <v>260860.21999999997</v>
      </c>
      <c r="F114" s="9">
        <f>SUM(F104:F113)</f>
        <v>357115.7100000002</v>
      </c>
      <c r="G114" s="9">
        <f>SUM(G104:G113)</f>
        <v>1239580.1999999997</v>
      </c>
    </row>
    <row r="115" spans="1:7" x14ac:dyDescent="0.25">
      <c r="A115" s="3"/>
      <c r="D115" s="9"/>
      <c r="E115" s="9"/>
      <c r="F115" s="9"/>
      <c r="G115" s="9"/>
    </row>
    <row r="116" spans="1:7" x14ac:dyDescent="0.25">
      <c r="A116" s="3"/>
      <c r="B116" t="s">
        <v>199</v>
      </c>
      <c r="D116" s="13">
        <v>38574.03</v>
      </c>
      <c r="E116" s="13">
        <v>38450.33</v>
      </c>
      <c r="F116" s="13">
        <f>(38450.33*8)+(2*38450.35)+38574.03</f>
        <v>423077.37</v>
      </c>
      <c r="G116" s="13">
        <f>(38667.39*8)+(2*38667.43)+38450.33</f>
        <v>425124.31</v>
      </c>
    </row>
    <row r="117" spans="1:7" x14ac:dyDescent="0.25">
      <c r="A117" s="3"/>
      <c r="D117" s="9"/>
      <c r="E117" s="9"/>
      <c r="F117" s="9"/>
      <c r="G117" s="9"/>
    </row>
    <row r="118" spans="1:7" x14ac:dyDescent="0.25">
      <c r="A118" s="3"/>
      <c r="B118" s="2" t="s">
        <v>219</v>
      </c>
      <c r="D118" s="10">
        <f>D114/D116</f>
        <v>2.3559599554415258</v>
      </c>
      <c r="E118" s="10">
        <f>E114/E116</f>
        <v>6.7843428131826169</v>
      </c>
      <c r="F118" s="10">
        <f>F114/F116</f>
        <v>0.84409078651500602</v>
      </c>
      <c r="G118" s="10">
        <f>G114/G116</f>
        <v>2.9158064378863671</v>
      </c>
    </row>
  </sheetData>
  <phoneticPr fontId="13" type="noConversion"/>
  <pageMargins left="0.75" right="0.75" top="1" bottom="1" header="0.5" footer="0.5"/>
  <pageSetup scale="90" fitToHeight="4" orientation="landscape" r:id="rId1"/>
  <headerFooter alignWithMargins="0">
    <oddFooter>&amp;C&amp;F&amp;RPage &amp;P of &amp;N</oddFooter>
  </headerFooter>
  <rowBreaks count="4" manualBreakCount="4">
    <brk id="29" max="7" man="1"/>
    <brk id="53" max="7" man="1"/>
    <brk id="72" max="7" man="1"/>
    <brk id="10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workbookViewId="0">
      <selection activeCell="D7" sqref="D7"/>
    </sheetView>
  </sheetViews>
  <sheetFormatPr defaultRowHeight="15.75" x14ac:dyDescent="0.25"/>
  <cols>
    <col min="3" max="3" width="36.125" bestFit="1" customWidth="1"/>
    <col min="4" max="5" width="10.625" bestFit="1" customWidth="1"/>
    <col min="6" max="7" width="11.625" bestFit="1" customWidth="1"/>
  </cols>
  <sheetData>
    <row r="1" spans="1:8" x14ac:dyDescent="0.25">
      <c r="A1" t="s">
        <v>75</v>
      </c>
      <c r="B1" t="s">
        <v>76</v>
      </c>
      <c r="C1" t="s">
        <v>77</v>
      </c>
      <c r="D1" t="s">
        <v>78</v>
      </c>
      <c r="E1" t="s">
        <v>2</v>
      </c>
      <c r="F1" t="s">
        <v>79</v>
      </c>
      <c r="G1" t="s">
        <v>80</v>
      </c>
      <c r="H1" t="s">
        <v>81</v>
      </c>
    </row>
    <row r="2" spans="1:8" x14ac:dyDescent="0.25">
      <c r="A2" t="s">
        <v>82</v>
      </c>
      <c r="B2" t="s">
        <v>83</v>
      </c>
      <c r="C2" t="s">
        <v>83</v>
      </c>
      <c r="D2">
        <v>6218.81</v>
      </c>
      <c r="E2">
        <v>6218.81</v>
      </c>
      <c r="F2">
        <v>68406.91</v>
      </c>
      <c r="G2">
        <v>68406.91</v>
      </c>
    </row>
    <row r="3" spans="1:8" x14ac:dyDescent="0.25">
      <c r="A3" t="s">
        <v>84</v>
      </c>
      <c r="B3" t="s">
        <v>85</v>
      </c>
      <c r="C3" t="s">
        <v>85</v>
      </c>
      <c r="D3">
        <v>2174.0500000000002</v>
      </c>
      <c r="E3">
        <v>2174.0500000000002</v>
      </c>
      <c r="F3">
        <v>23914.55</v>
      </c>
      <c r="G3">
        <v>23566.52</v>
      </c>
    </row>
    <row r="4" spans="1:8" x14ac:dyDescent="0.25">
      <c r="A4" t="s">
        <v>86</v>
      </c>
      <c r="B4" t="s">
        <v>87</v>
      </c>
      <c r="C4" t="s">
        <v>87</v>
      </c>
      <c r="D4">
        <v>12620.96</v>
      </c>
      <c r="E4">
        <v>12620.96</v>
      </c>
      <c r="F4">
        <v>138860.56</v>
      </c>
      <c r="G4">
        <v>138830.56</v>
      </c>
    </row>
    <row r="5" spans="1:8" x14ac:dyDescent="0.25">
      <c r="A5" t="s">
        <v>88</v>
      </c>
      <c r="B5" t="s">
        <v>89</v>
      </c>
      <c r="C5" t="s">
        <v>89</v>
      </c>
      <c r="D5">
        <v>69327.710000000006</v>
      </c>
      <c r="E5">
        <v>68018.070000000007</v>
      </c>
      <c r="F5">
        <v>761641.75</v>
      </c>
      <c r="G5">
        <v>739551.24</v>
      </c>
    </row>
    <row r="6" spans="1:8" x14ac:dyDescent="0.25">
      <c r="A6" t="s">
        <v>90</v>
      </c>
      <c r="B6" t="s">
        <v>91</v>
      </c>
      <c r="C6" t="s">
        <v>91</v>
      </c>
      <c r="D6">
        <v>14213.04</v>
      </c>
      <c r="E6">
        <v>12710.36</v>
      </c>
      <c r="F6">
        <v>140048.15</v>
      </c>
      <c r="G6">
        <v>140166.1</v>
      </c>
    </row>
    <row r="7" spans="1:8" x14ac:dyDescent="0.25">
      <c r="A7" t="s">
        <v>92</v>
      </c>
      <c r="B7" t="s">
        <v>93</v>
      </c>
      <c r="C7" t="s">
        <v>93</v>
      </c>
      <c r="D7">
        <v>0</v>
      </c>
      <c r="E7">
        <v>0</v>
      </c>
      <c r="F7">
        <v>-41571.129999999997</v>
      </c>
      <c r="G7">
        <v>-190</v>
      </c>
    </row>
    <row r="8" spans="1:8" x14ac:dyDescent="0.25">
      <c r="A8" t="s">
        <v>94</v>
      </c>
      <c r="B8" t="s">
        <v>95</v>
      </c>
      <c r="C8" t="s">
        <v>95</v>
      </c>
      <c r="D8">
        <v>0</v>
      </c>
      <c r="E8">
        <v>0</v>
      </c>
      <c r="F8">
        <v>-185920</v>
      </c>
      <c r="G8">
        <v>-203310.12</v>
      </c>
    </row>
    <row r="9" spans="1:8" x14ac:dyDescent="0.25">
      <c r="A9" t="s">
        <v>96</v>
      </c>
      <c r="B9" t="s">
        <v>97</v>
      </c>
      <c r="C9" t="s">
        <v>97</v>
      </c>
      <c r="D9">
        <v>0</v>
      </c>
      <c r="E9">
        <v>0</v>
      </c>
      <c r="F9">
        <v>-51480.42</v>
      </c>
      <c r="G9">
        <v>-44519.97</v>
      </c>
    </row>
    <row r="10" spans="1:8" x14ac:dyDescent="0.25">
      <c r="A10" t="s">
        <v>98</v>
      </c>
      <c r="B10" t="s">
        <v>99</v>
      </c>
      <c r="C10" t="s">
        <v>99</v>
      </c>
      <c r="D10">
        <v>-10892.54</v>
      </c>
      <c r="E10">
        <v>-9270.01</v>
      </c>
      <c r="F10">
        <v>-145981.59</v>
      </c>
      <c r="G10">
        <v>-73060.17</v>
      </c>
    </row>
    <row r="11" spans="1:8" x14ac:dyDescent="0.25">
      <c r="A11" t="s">
        <v>100</v>
      </c>
      <c r="B11" t="s">
        <v>101</v>
      </c>
      <c r="C11" t="s">
        <v>101</v>
      </c>
      <c r="D11">
        <v>-35.42</v>
      </c>
      <c r="E11">
        <v>-35.57</v>
      </c>
      <c r="F11">
        <v>-417.39</v>
      </c>
      <c r="G11">
        <v>-537.21</v>
      </c>
    </row>
    <row r="12" spans="1:8" x14ac:dyDescent="0.25">
      <c r="A12" t="s">
        <v>102</v>
      </c>
      <c r="B12" t="s">
        <v>103</v>
      </c>
      <c r="C12" t="s">
        <v>103</v>
      </c>
      <c r="D12">
        <v>0</v>
      </c>
      <c r="E12">
        <v>0</v>
      </c>
      <c r="F12">
        <v>-3376.18</v>
      </c>
      <c r="G12">
        <v>0</v>
      </c>
    </row>
    <row r="13" spans="1:8" x14ac:dyDescent="0.25">
      <c r="A13" t="s">
        <v>224</v>
      </c>
      <c r="B13" t="s">
        <v>225</v>
      </c>
      <c r="C13" t="s">
        <v>225</v>
      </c>
      <c r="D13">
        <v>0</v>
      </c>
      <c r="E13">
        <v>0</v>
      </c>
      <c r="F13">
        <v>0</v>
      </c>
      <c r="G13">
        <v>0</v>
      </c>
    </row>
    <row r="14" spans="1:8" x14ac:dyDescent="0.25">
      <c r="A14" t="s">
        <v>212</v>
      </c>
      <c r="B14" t="s">
        <v>213</v>
      </c>
      <c r="C14" t="s">
        <v>213</v>
      </c>
      <c r="D14">
        <v>0</v>
      </c>
      <c r="E14">
        <v>0</v>
      </c>
      <c r="F14">
        <v>0</v>
      </c>
      <c r="G14">
        <v>0</v>
      </c>
    </row>
    <row r="15" spans="1:8" x14ac:dyDescent="0.25">
      <c r="A15" t="s">
        <v>215</v>
      </c>
      <c r="B15" t="s">
        <v>216</v>
      </c>
      <c r="C15" t="s">
        <v>216</v>
      </c>
      <c r="D15">
        <v>0</v>
      </c>
      <c r="E15">
        <v>0</v>
      </c>
      <c r="F15">
        <v>0</v>
      </c>
      <c r="G15">
        <v>0</v>
      </c>
    </row>
    <row r="16" spans="1:8" x14ac:dyDescent="0.25">
      <c r="A16" t="s">
        <v>220</v>
      </c>
      <c r="B16" t="s">
        <v>221</v>
      </c>
      <c r="C16" t="s">
        <v>221</v>
      </c>
      <c r="D16">
        <v>10650.13</v>
      </c>
      <c r="E16">
        <v>10943.09</v>
      </c>
      <c r="F16">
        <v>124931.24</v>
      </c>
      <c r="G16">
        <v>127503.36</v>
      </c>
    </row>
    <row r="17" spans="1:7" x14ac:dyDescent="0.25">
      <c r="A17" t="s">
        <v>104</v>
      </c>
      <c r="B17" t="s">
        <v>105</v>
      </c>
      <c r="C17" t="s">
        <v>105</v>
      </c>
      <c r="D17">
        <v>0</v>
      </c>
      <c r="E17">
        <v>0</v>
      </c>
      <c r="F17">
        <v>0</v>
      </c>
      <c r="G17">
        <v>0</v>
      </c>
    </row>
    <row r="18" spans="1:7" x14ac:dyDescent="0.25">
      <c r="A18" t="s">
        <v>106</v>
      </c>
      <c r="B18" t="s">
        <v>214</v>
      </c>
      <c r="C18" t="s">
        <v>214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107</v>
      </c>
      <c r="B19" t="s">
        <v>108</v>
      </c>
      <c r="C19" t="s">
        <v>108</v>
      </c>
      <c r="D19">
        <v>15849.84</v>
      </c>
      <c r="E19">
        <v>16283.05</v>
      </c>
      <c r="F19">
        <v>103052.77</v>
      </c>
      <c r="G19">
        <v>109811.86</v>
      </c>
    </row>
    <row r="20" spans="1:7" x14ac:dyDescent="0.25">
      <c r="A20" t="s">
        <v>109</v>
      </c>
      <c r="B20" t="s">
        <v>110</v>
      </c>
      <c r="C20" t="s">
        <v>110</v>
      </c>
      <c r="D20">
        <v>-741495.04</v>
      </c>
      <c r="E20">
        <v>-702244</v>
      </c>
      <c r="F20">
        <v>-5643973.7599999998</v>
      </c>
      <c r="G20">
        <v>-5929788.2400000002</v>
      </c>
    </row>
    <row r="21" spans="1:7" x14ac:dyDescent="0.25">
      <c r="A21" t="s">
        <v>111</v>
      </c>
      <c r="B21" t="s">
        <v>112</v>
      </c>
      <c r="C21" t="s">
        <v>112</v>
      </c>
      <c r="D21">
        <v>0</v>
      </c>
      <c r="E21">
        <v>-270</v>
      </c>
      <c r="F21">
        <v>-98820</v>
      </c>
      <c r="G21">
        <v>-92180</v>
      </c>
    </row>
    <row r="22" spans="1:7" x14ac:dyDescent="0.25">
      <c r="A22" t="s">
        <v>113</v>
      </c>
      <c r="B22" t="s">
        <v>114</v>
      </c>
      <c r="C22" t="s">
        <v>114</v>
      </c>
      <c r="D22">
        <v>-30457.4</v>
      </c>
      <c r="E22">
        <v>-26197.05</v>
      </c>
      <c r="F22">
        <v>-161531.56</v>
      </c>
      <c r="G22">
        <v>-197334.46</v>
      </c>
    </row>
    <row r="23" spans="1:7" x14ac:dyDescent="0.25">
      <c r="A23" t="s">
        <v>226</v>
      </c>
      <c r="B23" t="s">
        <v>227</v>
      </c>
      <c r="C23" t="s">
        <v>227</v>
      </c>
      <c r="D23">
        <v>-2552.4899999999998</v>
      </c>
      <c r="E23">
        <v>0</v>
      </c>
      <c r="F23">
        <v>-15181.77</v>
      </c>
      <c r="G23">
        <v>0</v>
      </c>
    </row>
    <row r="24" spans="1:7" x14ac:dyDescent="0.25">
      <c r="A24" t="s">
        <v>115</v>
      </c>
      <c r="B24" t="s">
        <v>116</v>
      </c>
      <c r="C24" t="s">
        <v>116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117</v>
      </c>
      <c r="B25" t="s">
        <v>118</v>
      </c>
      <c r="C25" t="s">
        <v>118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119</v>
      </c>
      <c r="B26" t="s">
        <v>120</v>
      </c>
      <c r="C26" t="s">
        <v>120</v>
      </c>
      <c r="D26">
        <v>0</v>
      </c>
      <c r="E26">
        <v>0</v>
      </c>
      <c r="F26">
        <v>0</v>
      </c>
      <c r="G26">
        <v>0</v>
      </c>
    </row>
    <row r="27" spans="1:7" x14ac:dyDescent="0.25">
      <c r="A27" t="s">
        <v>121</v>
      </c>
      <c r="B27" t="s">
        <v>122</v>
      </c>
      <c r="C27" t="s">
        <v>122</v>
      </c>
      <c r="D27">
        <v>-20636.38</v>
      </c>
      <c r="E27">
        <v>-18397.04</v>
      </c>
      <c r="F27">
        <v>-352971.31</v>
      </c>
      <c r="G27">
        <v>-252875.58</v>
      </c>
    </row>
    <row r="28" spans="1:7" x14ac:dyDescent="0.25">
      <c r="A28" t="s">
        <v>123</v>
      </c>
      <c r="B28" t="s">
        <v>124</v>
      </c>
      <c r="C28" t="s">
        <v>124</v>
      </c>
      <c r="D28">
        <v>12265.94</v>
      </c>
      <c r="E28">
        <v>8287.66</v>
      </c>
      <c r="F28">
        <v>137737.1</v>
      </c>
      <c r="G28">
        <v>126521.73</v>
      </c>
    </row>
    <row r="29" spans="1:7" x14ac:dyDescent="0.25">
      <c r="A29" t="s">
        <v>125</v>
      </c>
      <c r="B29" t="s">
        <v>126</v>
      </c>
      <c r="C29" t="s">
        <v>126</v>
      </c>
      <c r="D29">
        <v>13246.05</v>
      </c>
      <c r="E29">
        <v>5231.38</v>
      </c>
      <c r="F29">
        <v>73352.63</v>
      </c>
      <c r="G29">
        <v>75581.83</v>
      </c>
    </row>
    <row r="30" spans="1:7" x14ac:dyDescent="0.25">
      <c r="A30" t="s">
        <v>127</v>
      </c>
      <c r="B30" t="s">
        <v>128</v>
      </c>
      <c r="C30" t="s">
        <v>128</v>
      </c>
      <c r="D30">
        <v>0</v>
      </c>
      <c r="E30">
        <v>0</v>
      </c>
      <c r="F30">
        <v>0</v>
      </c>
      <c r="G30">
        <v>0</v>
      </c>
    </row>
    <row r="31" spans="1:7" x14ac:dyDescent="0.25">
      <c r="A31" t="s">
        <v>129</v>
      </c>
      <c r="B31" t="s">
        <v>130</v>
      </c>
      <c r="C31" t="s">
        <v>130</v>
      </c>
      <c r="D31">
        <v>1483.07</v>
      </c>
      <c r="E31">
        <v>1454.31</v>
      </c>
      <c r="F31">
        <v>24578.98</v>
      </c>
      <c r="G31">
        <v>20472.87</v>
      </c>
    </row>
    <row r="32" spans="1:7" x14ac:dyDescent="0.25">
      <c r="A32" t="s">
        <v>131</v>
      </c>
      <c r="B32" t="s">
        <v>132</v>
      </c>
      <c r="C32" t="s">
        <v>132</v>
      </c>
      <c r="D32">
        <v>14604.39</v>
      </c>
      <c r="E32">
        <v>5889.2</v>
      </c>
      <c r="F32">
        <v>264024.56</v>
      </c>
      <c r="G32">
        <v>211702.2</v>
      </c>
    </row>
    <row r="33" spans="1:7" x14ac:dyDescent="0.25">
      <c r="A33" t="s">
        <v>201</v>
      </c>
      <c r="B33" t="s">
        <v>202</v>
      </c>
      <c r="C33" t="s">
        <v>202</v>
      </c>
      <c r="D33">
        <v>22146.54</v>
      </c>
      <c r="E33">
        <v>20503.36</v>
      </c>
      <c r="F33">
        <v>239571.61</v>
      </c>
      <c r="G33">
        <v>230036.26</v>
      </c>
    </row>
    <row r="34" spans="1:7" x14ac:dyDescent="0.25">
      <c r="A34" t="s">
        <v>133</v>
      </c>
      <c r="B34" t="s">
        <v>134</v>
      </c>
      <c r="C34" t="s">
        <v>134</v>
      </c>
      <c r="D34">
        <v>85478.27</v>
      </c>
      <c r="E34">
        <v>82573.47</v>
      </c>
      <c r="F34">
        <v>677594.93</v>
      </c>
      <c r="G34">
        <v>670484.36</v>
      </c>
    </row>
    <row r="35" spans="1:7" x14ac:dyDescent="0.25">
      <c r="A35" t="s">
        <v>135</v>
      </c>
      <c r="B35" t="s">
        <v>136</v>
      </c>
      <c r="C35" t="s">
        <v>136</v>
      </c>
      <c r="D35">
        <v>45895.4</v>
      </c>
      <c r="E35">
        <v>22480.3</v>
      </c>
      <c r="F35">
        <v>604304.26</v>
      </c>
      <c r="G35">
        <v>446712.32000000001</v>
      </c>
    </row>
    <row r="36" spans="1:7" x14ac:dyDescent="0.25">
      <c r="A36" t="s">
        <v>137</v>
      </c>
      <c r="B36" t="s">
        <v>138</v>
      </c>
      <c r="C36" t="s">
        <v>138</v>
      </c>
      <c r="D36">
        <v>158727.59</v>
      </c>
      <c r="E36">
        <v>113055.32</v>
      </c>
      <c r="F36">
        <v>1335154.99</v>
      </c>
      <c r="G36">
        <v>1176058.8400000001</v>
      </c>
    </row>
    <row r="37" spans="1:7" x14ac:dyDescent="0.25">
      <c r="A37" t="s">
        <v>139</v>
      </c>
      <c r="B37" t="s">
        <v>140</v>
      </c>
      <c r="C37" t="s">
        <v>140</v>
      </c>
      <c r="D37">
        <v>3046.94</v>
      </c>
      <c r="E37">
        <v>4268.51</v>
      </c>
      <c r="F37">
        <v>29572.03</v>
      </c>
      <c r="G37">
        <v>26520.53</v>
      </c>
    </row>
    <row r="38" spans="1:7" x14ac:dyDescent="0.25">
      <c r="A38" t="s">
        <v>141</v>
      </c>
      <c r="B38" t="s">
        <v>142</v>
      </c>
      <c r="C38" t="s">
        <v>142</v>
      </c>
      <c r="D38">
        <v>45171.7</v>
      </c>
      <c r="E38">
        <v>21885.94</v>
      </c>
      <c r="F38">
        <v>303855.76</v>
      </c>
      <c r="G38">
        <v>250130.74</v>
      </c>
    </row>
    <row r="39" spans="1:7" x14ac:dyDescent="0.25">
      <c r="A39" t="s">
        <v>143</v>
      </c>
      <c r="B39" t="s">
        <v>144</v>
      </c>
      <c r="C39" t="s">
        <v>144</v>
      </c>
      <c r="D39">
        <v>9647.09</v>
      </c>
      <c r="E39">
        <v>1906.72</v>
      </c>
      <c r="F39">
        <v>73904.31</v>
      </c>
      <c r="G39">
        <v>62297.89</v>
      </c>
    </row>
    <row r="40" spans="1:7" x14ac:dyDescent="0.25">
      <c r="A40" t="s">
        <v>145</v>
      </c>
      <c r="B40" t="s">
        <v>146</v>
      </c>
      <c r="C40" t="s">
        <v>146</v>
      </c>
      <c r="D40">
        <v>34953.9</v>
      </c>
      <c r="E40">
        <v>18102.25</v>
      </c>
      <c r="F40">
        <v>233320.66</v>
      </c>
      <c r="G40">
        <v>203326.65</v>
      </c>
    </row>
    <row r="41" spans="1:7" x14ac:dyDescent="0.25">
      <c r="A41" t="s">
        <v>147</v>
      </c>
      <c r="B41" t="s">
        <v>148</v>
      </c>
      <c r="C41" t="s">
        <v>148</v>
      </c>
      <c r="D41">
        <v>23247.14</v>
      </c>
      <c r="E41">
        <v>15106.29</v>
      </c>
      <c r="F41">
        <v>181217.09</v>
      </c>
      <c r="G41">
        <v>163143.01999999999</v>
      </c>
    </row>
    <row r="42" spans="1:7" x14ac:dyDescent="0.25">
      <c r="A42" t="s">
        <v>228</v>
      </c>
      <c r="B42" t="s">
        <v>229</v>
      </c>
      <c r="C42" t="s">
        <v>229</v>
      </c>
      <c r="D42">
        <v>11390.89</v>
      </c>
      <c r="E42">
        <v>20511.91</v>
      </c>
      <c r="F42">
        <v>66024.789999999994</v>
      </c>
      <c r="G42">
        <v>81264.75</v>
      </c>
    </row>
    <row r="43" spans="1:7" x14ac:dyDescent="0.25">
      <c r="A43" t="s">
        <v>230</v>
      </c>
      <c r="B43" t="s">
        <v>231</v>
      </c>
      <c r="C43" t="s">
        <v>231</v>
      </c>
      <c r="D43">
        <v>43840.800000000003</v>
      </c>
      <c r="E43">
        <v>0</v>
      </c>
      <c r="F43">
        <v>182592.76</v>
      </c>
      <c r="G43">
        <v>0</v>
      </c>
    </row>
    <row r="44" spans="1:7" x14ac:dyDescent="0.25">
      <c r="A44" t="s">
        <v>232</v>
      </c>
      <c r="B44" t="s">
        <v>233</v>
      </c>
      <c r="C44" t="s">
        <v>233</v>
      </c>
      <c r="D44">
        <v>25980.66</v>
      </c>
      <c r="E44">
        <v>0</v>
      </c>
      <c r="F44">
        <v>64597.47</v>
      </c>
      <c r="G44">
        <v>0</v>
      </c>
    </row>
    <row r="45" spans="1:7" x14ac:dyDescent="0.25">
      <c r="A45" t="s">
        <v>149</v>
      </c>
      <c r="B45" t="s">
        <v>150</v>
      </c>
      <c r="C45" t="s">
        <v>150</v>
      </c>
      <c r="D45">
        <v>17502.3</v>
      </c>
      <c r="E45">
        <v>22968.61</v>
      </c>
      <c r="F45">
        <v>173737.87</v>
      </c>
      <c r="G45">
        <v>169628.16</v>
      </c>
    </row>
    <row r="46" spans="1:7" x14ac:dyDescent="0.25">
      <c r="A46" t="s">
        <v>151</v>
      </c>
      <c r="B46" t="s">
        <v>152</v>
      </c>
      <c r="C46" t="s">
        <v>152</v>
      </c>
      <c r="D46">
        <v>6659.74</v>
      </c>
      <c r="E46">
        <v>21484.15</v>
      </c>
      <c r="F46">
        <v>197986.4</v>
      </c>
      <c r="G46">
        <v>206962.34</v>
      </c>
    </row>
    <row r="47" spans="1:7" x14ac:dyDescent="0.25">
      <c r="A47" t="s">
        <v>153</v>
      </c>
      <c r="B47" t="s">
        <v>154</v>
      </c>
      <c r="C47" t="s">
        <v>154</v>
      </c>
      <c r="D47">
        <v>15445.53</v>
      </c>
      <c r="E47">
        <v>15685.42</v>
      </c>
      <c r="F47">
        <v>133046.5</v>
      </c>
      <c r="G47">
        <v>153655.07999999999</v>
      </c>
    </row>
    <row r="48" spans="1:7" x14ac:dyDescent="0.25">
      <c r="A48" t="s">
        <v>155</v>
      </c>
      <c r="B48" t="s">
        <v>156</v>
      </c>
      <c r="C48" t="s">
        <v>156</v>
      </c>
      <c r="D48">
        <v>39603.1</v>
      </c>
      <c r="E48">
        <v>31820.36</v>
      </c>
      <c r="F48">
        <v>275579.3</v>
      </c>
      <c r="G48">
        <v>304450.57</v>
      </c>
    </row>
    <row r="49" spans="1:7" x14ac:dyDescent="0.25">
      <c r="A49" t="s">
        <v>157</v>
      </c>
      <c r="B49" t="s">
        <v>158</v>
      </c>
      <c r="C49" t="s">
        <v>158</v>
      </c>
      <c r="D49">
        <v>4181.45</v>
      </c>
      <c r="E49">
        <v>4251.4799999999996</v>
      </c>
      <c r="F49">
        <v>92916.75</v>
      </c>
      <c r="G49">
        <v>84117.84</v>
      </c>
    </row>
    <row r="50" spans="1:7" x14ac:dyDescent="0.25">
      <c r="A50" t="s">
        <v>159</v>
      </c>
      <c r="B50" t="s">
        <v>160</v>
      </c>
      <c r="C50" t="s">
        <v>160</v>
      </c>
      <c r="D50">
        <v>0</v>
      </c>
      <c r="E50">
        <v>5639.07</v>
      </c>
      <c r="F50">
        <v>2538.48</v>
      </c>
      <c r="G50">
        <v>19026.78</v>
      </c>
    </row>
    <row r="51" spans="1:7" x14ac:dyDescent="0.25">
      <c r="A51" t="s">
        <v>161</v>
      </c>
      <c r="B51" t="s">
        <v>162</v>
      </c>
      <c r="C51" t="s">
        <v>162</v>
      </c>
      <c r="D51">
        <v>17196.18</v>
      </c>
      <c r="E51">
        <v>10902.14</v>
      </c>
      <c r="F51">
        <v>120903.17</v>
      </c>
      <c r="G51">
        <v>138998.84</v>
      </c>
    </row>
    <row r="52" spans="1:7" x14ac:dyDescent="0.25">
      <c r="A52" t="s">
        <v>163</v>
      </c>
      <c r="B52" t="s">
        <v>164</v>
      </c>
      <c r="C52" t="s">
        <v>164</v>
      </c>
      <c r="D52">
        <v>1601.8</v>
      </c>
      <c r="E52">
        <v>1807.27</v>
      </c>
      <c r="F52">
        <v>41398.26</v>
      </c>
      <c r="G52">
        <v>15315.87</v>
      </c>
    </row>
    <row r="53" spans="1:7" x14ac:dyDescent="0.25">
      <c r="A53" t="s">
        <v>165</v>
      </c>
      <c r="B53" t="s">
        <v>166</v>
      </c>
      <c r="C53" t="s">
        <v>166</v>
      </c>
      <c r="D53">
        <v>16905.169999999998</v>
      </c>
      <c r="E53">
        <v>11689.72</v>
      </c>
      <c r="F53">
        <v>183824.07</v>
      </c>
      <c r="G53">
        <v>139288.15</v>
      </c>
    </row>
    <row r="54" spans="1:7" x14ac:dyDescent="0.25">
      <c r="A54" t="s">
        <v>167</v>
      </c>
      <c r="B54" t="s">
        <v>168</v>
      </c>
      <c r="C54" t="s">
        <v>168</v>
      </c>
      <c r="D54">
        <v>1470.13</v>
      </c>
      <c r="E54">
        <v>1406.07</v>
      </c>
      <c r="F54">
        <v>16171.43</v>
      </c>
      <c r="G54">
        <v>15466.77</v>
      </c>
    </row>
    <row r="55" spans="1:7" x14ac:dyDescent="0.25">
      <c r="A55" t="s">
        <v>169</v>
      </c>
      <c r="B55" t="s">
        <v>170</v>
      </c>
      <c r="C55" t="s">
        <v>170</v>
      </c>
      <c r="D55">
        <v>194.55</v>
      </c>
      <c r="E55">
        <v>180.82</v>
      </c>
      <c r="F55">
        <v>4517.04</v>
      </c>
      <c r="G55">
        <v>3367.7</v>
      </c>
    </row>
    <row r="56" spans="1:7" x14ac:dyDescent="0.25">
      <c r="A56" t="s">
        <v>171</v>
      </c>
      <c r="B56" t="s">
        <v>172</v>
      </c>
      <c r="C56" t="s">
        <v>172</v>
      </c>
      <c r="D56">
        <v>-700.18</v>
      </c>
      <c r="E56">
        <v>374.07</v>
      </c>
      <c r="F56">
        <v>33466.550000000003</v>
      </c>
      <c r="G56">
        <v>34484.74</v>
      </c>
    </row>
    <row r="57" spans="1:7" x14ac:dyDescent="0.25">
      <c r="A57" t="s">
        <v>173</v>
      </c>
      <c r="B57" t="s">
        <v>174</v>
      </c>
      <c r="C57" t="s">
        <v>174</v>
      </c>
      <c r="D57">
        <v>446.27</v>
      </c>
      <c r="E57">
        <v>258.18</v>
      </c>
      <c r="F57">
        <v>4157.8599999999997</v>
      </c>
      <c r="G57">
        <v>3549.31</v>
      </c>
    </row>
    <row r="58" spans="1:7" x14ac:dyDescent="0.25">
      <c r="A58" t="s">
        <v>175</v>
      </c>
      <c r="B58" t="s">
        <v>176</v>
      </c>
      <c r="C58" t="s">
        <v>176</v>
      </c>
      <c r="D58">
        <v>23.5</v>
      </c>
      <c r="E58">
        <v>22.6</v>
      </c>
      <c r="F58">
        <v>19257.34</v>
      </c>
      <c r="G58">
        <v>22783.040000000001</v>
      </c>
    </row>
    <row r="59" spans="1:7" x14ac:dyDescent="0.25">
      <c r="A59" t="s">
        <v>177</v>
      </c>
      <c r="B59" t="s">
        <v>178</v>
      </c>
      <c r="C59" t="s">
        <v>178</v>
      </c>
      <c r="D59">
        <v>26247.27</v>
      </c>
      <c r="E59">
        <v>12278.13</v>
      </c>
      <c r="F59">
        <v>220928.65</v>
      </c>
      <c r="G59">
        <v>139652.84</v>
      </c>
    </row>
    <row r="60" spans="1:7" x14ac:dyDescent="0.25">
      <c r="A60" t="s">
        <v>179</v>
      </c>
      <c r="B60" t="s">
        <v>180</v>
      </c>
      <c r="C60" t="s">
        <v>180</v>
      </c>
      <c r="D60">
        <v>0</v>
      </c>
      <c r="E60">
        <v>302.5</v>
      </c>
      <c r="F60">
        <v>0</v>
      </c>
      <c r="G60">
        <v>3327.5</v>
      </c>
    </row>
    <row r="61" spans="1:7" x14ac:dyDescent="0.25">
      <c r="A61" t="s">
        <v>181</v>
      </c>
      <c r="B61" t="s">
        <v>182</v>
      </c>
      <c r="C61" t="s">
        <v>182</v>
      </c>
      <c r="D61">
        <v>17287.22</v>
      </c>
      <c r="E61">
        <v>13226.24</v>
      </c>
      <c r="F61">
        <v>146355.79999999999</v>
      </c>
      <c r="G61">
        <v>152575.91</v>
      </c>
    </row>
    <row r="62" spans="1:7" x14ac:dyDescent="0.25">
      <c r="A62" t="s">
        <v>183</v>
      </c>
      <c r="B62" t="s">
        <v>184</v>
      </c>
      <c r="C62" t="s">
        <v>208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185</v>
      </c>
      <c r="B63" t="s">
        <v>186</v>
      </c>
      <c r="C63" t="s">
        <v>186</v>
      </c>
      <c r="D63">
        <v>0</v>
      </c>
      <c r="E63">
        <v>0</v>
      </c>
      <c r="F63">
        <v>0</v>
      </c>
      <c r="G63">
        <v>0</v>
      </c>
    </row>
    <row r="64" spans="1:7" x14ac:dyDescent="0.25">
      <c r="A64" t="s">
        <v>204</v>
      </c>
      <c r="B64" t="s">
        <v>205</v>
      </c>
      <c r="C64" t="s">
        <v>205</v>
      </c>
      <c r="D64">
        <v>0</v>
      </c>
      <c r="E64">
        <v>0</v>
      </c>
      <c r="F64">
        <v>0</v>
      </c>
      <c r="G64">
        <v>0</v>
      </c>
    </row>
  </sheetData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Raw Data</vt:lpstr>
      <vt:lpstr>'P&amp;L'!Print_Area</vt:lpstr>
      <vt:lpstr>'P&amp;L'!Print_Titles</vt:lpstr>
    </vt:vector>
  </TitlesOfParts>
  <Company>City Of Grand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Grand Island</dc:creator>
  <cp:lastModifiedBy>Linda Luu Rosno</cp:lastModifiedBy>
  <cp:lastPrinted>2024-08-20T15:02:29Z</cp:lastPrinted>
  <dcterms:created xsi:type="dcterms:W3CDTF">2003-04-22T21:33:27Z</dcterms:created>
  <dcterms:modified xsi:type="dcterms:W3CDTF">2024-09-18T15:30:21Z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2024-07-18T15:47:37Z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05f9224a-ed99-45a9-9103-3dbc24859a7b</vt:lpwstr>
  </property>
  <property fmtid="{D5CDD505-2E9C-101B-9397-08002B2CF9AE}" pid="7" name="MSIP_Label_defa4170-0d19-0005-0004-bc88714345d2_ActionId">
    <vt:lpwstr>2f316cab-0e23-4834-b0ff-072b1a25c1b5</vt:lpwstr>
  </property>
  <property fmtid="{D5CDD505-2E9C-101B-9397-08002B2CF9AE}" pid="8" name="MSIP_Label_defa4170-0d19-0005-0004-bc88714345d2_ContentBits">
    <vt:lpwstr>0</vt:lpwstr>
  </property>
</Properties>
</file>